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si\Desktop\"/>
    </mc:Choice>
  </mc:AlternateContent>
  <bookViews>
    <workbookView xWindow="0" yWindow="0" windowWidth="20490" windowHeight="6795"/>
  </bookViews>
  <sheets>
    <sheet name="planilla" sheetId="1" r:id="rId1"/>
    <sheet name="RECIBO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1" hidden="1">RECIBOS!$I$1:$I$134</definedName>
    <definedName name="ACREDCOMP">'[1]RENDICION PRIMARIA'!#REF!</definedName>
    <definedName name="_xlnm.Print_Area" localSheetId="1">RECIBOS!$A$1:$J$134</definedName>
    <definedName name="DIRECCION_DE_EDUCACION_PRIVADA">'[2]Feb 07'!#REF!</definedName>
    <definedName name="Imprimir_área_IM_18" localSheetId="1">'[3]RENDICION PRIMARIA'!#REF!</definedName>
    <definedName name="Imprimir_área_IM_18">'[1]RENDICION PRIMARIA'!#REF!</definedName>
    <definedName name="Imprimir_área_IM_19">'[4]RENDICION SECUNDARIA'!#REF!</definedName>
    <definedName name="Imprimir_área_IM_20">#REF!</definedName>
    <definedName name="Imprimir_área_IM_4">[4]recibo!#REF!</definedName>
    <definedName name="Imprimir_área_IM_6">'[4]recibo1 '!#REF!</definedName>
    <definedName name="PEDRO">'[5]recibo1 '!#REF!</definedName>
    <definedName name="PEDRO1">'[6]recibo1 '!#REF!</definedName>
    <definedName name="PEDRO2">'[6]rendicion (3)'!#REF!</definedName>
    <definedName name="PEDRO3">'[6]rendicion (3)'!#REF!</definedName>
    <definedName name="PEDRO4">'[6]recibo1 '!#REF!</definedName>
    <definedName name="PEDRO5">'[6]rendicion (3)'!#REF!</definedName>
    <definedName name="PEDRO6">'[6]recibo1 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6" i="1" l="1"/>
  <c r="L94" i="2"/>
  <c r="D87" i="2"/>
  <c r="D122" i="2" s="1"/>
  <c r="E86" i="2"/>
  <c r="D85" i="2"/>
  <c r="D120" i="2" s="1"/>
  <c r="J84" i="2"/>
  <c r="J119" i="2" s="1"/>
  <c r="D84" i="2"/>
  <c r="D83" i="2"/>
  <c r="D118" i="2" s="1"/>
  <c r="J82" i="2"/>
  <c r="J117" i="2" s="1"/>
  <c r="J81" i="2"/>
  <c r="D81" i="2"/>
  <c r="D80" i="2"/>
  <c r="D115" i="2" s="1"/>
  <c r="D79" i="2"/>
  <c r="E133" i="2"/>
  <c r="A133" i="2"/>
  <c r="C132" i="2"/>
  <c r="C130" i="2"/>
  <c r="E125" i="2"/>
  <c r="B125" i="2"/>
  <c r="E124" i="2"/>
  <c r="B124" i="2"/>
  <c r="B122" i="2"/>
  <c r="B121" i="2"/>
  <c r="B120" i="2"/>
  <c r="G119" i="2"/>
  <c r="B119" i="2"/>
  <c r="I118" i="2"/>
  <c r="B118" i="2"/>
  <c r="D117" i="2"/>
  <c r="B117" i="2"/>
  <c r="B116" i="2"/>
  <c r="J115" i="2"/>
  <c r="B115" i="2"/>
  <c r="E111" i="2"/>
  <c r="B111" i="2"/>
  <c r="G109" i="2"/>
  <c r="B109" i="2"/>
  <c r="A109" i="2"/>
  <c r="B106" i="2"/>
  <c r="C131" i="2" s="1"/>
  <c r="B105" i="2"/>
  <c r="J103" i="2"/>
  <c r="I103" i="2"/>
  <c r="B103" i="2"/>
  <c r="C96" i="2"/>
  <c r="E93" i="2"/>
  <c r="D119" i="2"/>
  <c r="J83" i="2"/>
  <c r="J118" i="2" s="1"/>
  <c r="J116" i="2"/>
  <c r="D116" i="2"/>
  <c r="D114" i="2"/>
  <c r="G76" i="2"/>
  <c r="G111" i="2" s="1"/>
  <c r="E76" i="2"/>
  <c r="C76" i="2"/>
  <c r="C111" i="2" s="1"/>
  <c r="A76" i="2"/>
  <c r="E74" i="2"/>
  <c r="E109" i="2" s="1"/>
  <c r="I68" i="2"/>
  <c r="B58" i="2"/>
  <c r="B57" i="2"/>
  <c r="B55" i="2"/>
  <c r="B54" i="2"/>
  <c r="B53" i="2"/>
  <c r="B52" i="2"/>
  <c r="B51" i="2"/>
  <c r="B50" i="2"/>
  <c r="B49" i="2"/>
  <c r="B48" i="2"/>
  <c r="D16" i="2"/>
  <c r="D51" i="2" s="1"/>
  <c r="E19" i="2"/>
  <c r="E54" i="2" s="1"/>
  <c r="L27" i="2"/>
  <c r="J14" i="2"/>
  <c r="J15" i="2"/>
  <c r="J50" i="2" s="1"/>
  <c r="E19" i="1"/>
  <c r="AI10" i="1"/>
  <c r="AA9" i="1"/>
  <c r="AA8" i="1"/>
  <c r="AI9" i="1"/>
  <c r="AI8" i="1"/>
  <c r="AH9" i="1"/>
  <c r="AH8" i="1"/>
  <c r="AD9" i="1"/>
  <c r="AD8" i="1"/>
  <c r="AC9" i="1"/>
  <c r="AC8" i="1"/>
  <c r="AB9" i="1"/>
  <c r="AB8" i="1"/>
  <c r="T9" i="1"/>
  <c r="T8" i="1"/>
  <c r="D18" i="2"/>
  <c r="D53" i="2" s="1"/>
  <c r="D17" i="2"/>
  <c r="D13" i="2"/>
  <c r="D14" i="2"/>
  <c r="D12" i="2"/>
  <c r="D47" i="2" s="1"/>
  <c r="G9" i="2"/>
  <c r="E9" i="2"/>
  <c r="C9" i="2"/>
  <c r="C44" i="2" s="1"/>
  <c r="E66" i="2"/>
  <c r="A66" i="2"/>
  <c r="C65" i="2"/>
  <c r="C63" i="2"/>
  <c r="E57" i="2"/>
  <c r="G52" i="2"/>
  <c r="I51" i="2"/>
  <c r="D50" i="2"/>
  <c r="D49" i="2"/>
  <c r="D48" i="2"/>
  <c r="G44" i="2"/>
  <c r="E44" i="2"/>
  <c r="G42" i="2"/>
  <c r="B42" i="2"/>
  <c r="B39" i="2"/>
  <c r="C64" i="2" s="1"/>
  <c r="B38" i="2"/>
  <c r="J36" i="2"/>
  <c r="C29" i="2"/>
  <c r="E26" i="2"/>
  <c r="E58" i="2"/>
  <c r="D20" i="2"/>
  <c r="D55" i="2" s="1"/>
  <c r="J17" i="2"/>
  <c r="J52" i="2" s="1"/>
  <c r="D52" i="2"/>
  <c r="J16" i="2"/>
  <c r="J51" i="2" s="1"/>
  <c r="J49" i="2"/>
  <c r="J48" i="2"/>
  <c r="B44" i="2"/>
  <c r="A9" i="2"/>
  <c r="A42" i="2"/>
  <c r="I1" i="2"/>
  <c r="D128" i="2" l="1"/>
  <c r="D93" i="2"/>
  <c r="E121" i="2"/>
  <c r="E128" i="2" s="1"/>
  <c r="E61" i="2"/>
  <c r="D61" i="2"/>
  <c r="D26" i="2"/>
  <c r="J12" i="2" s="1"/>
  <c r="J47" i="2" s="1"/>
  <c r="J61" i="2" s="1"/>
  <c r="B36" i="2"/>
  <c r="E7" i="2"/>
  <c r="E42" i="2" s="1"/>
  <c r="I36" i="2"/>
  <c r="AG10" i="1"/>
  <c r="AF10" i="1"/>
  <c r="AB10" i="1"/>
  <c r="Z10" i="1"/>
  <c r="Y10" i="1"/>
  <c r="X10" i="1"/>
  <c r="W10" i="1"/>
  <c r="V10" i="1"/>
  <c r="U10" i="1"/>
  <c r="S10" i="1"/>
  <c r="R10" i="1"/>
  <c r="Q10" i="1"/>
  <c r="P10" i="1"/>
  <c r="E22" i="1" s="1"/>
  <c r="B9" i="1"/>
  <c r="AA10" i="1"/>
  <c r="K10" i="1"/>
  <c r="B5" i="1"/>
  <c r="J26" i="2" l="1"/>
  <c r="J79" i="2"/>
  <c r="J27" i="2"/>
  <c r="M27" i="2" s="1"/>
  <c r="J62" i="2"/>
  <c r="O10" i="1"/>
  <c r="M10" i="1"/>
  <c r="L13" i="1"/>
  <c r="J114" i="2" l="1"/>
  <c r="J128" i="2" s="1"/>
  <c r="J129" i="2" s="1"/>
  <c r="J93" i="2"/>
  <c r="J94" i="2" s="1"/>
  <c r="M94" i="2" s="1"/>
  <c r="L10" i="1"/>
  <c r="K12" i="1"/>
  <c r="N10" i="1"/>
  <c r="K14" i="1" l="1"/>
  <c r="K15" i="1"/>
  <c r="E21" i="1"/>
  <c r="E20" i="1"/>
  <c r="L15" i="1"/>
  <c r="T10" i="1"/>
  <c r="L14" i="1" s="1"/>
  <c r="AE10" i="1"/>
  <c r="L12" i="1"/>
  <c r="AD10" i="1"/>
  <c r="K16" i="1" l="1"/>
  <c r="L16" i="1"/>
  <c r="AH10" i="1"/>
  <c r="AC10" i="1"/>
</calcChain>
</file>

<file path=xl/comments1.xml><?xml version="1.0" encoding="utf-8"?>
<comments xmlns="http://schemas.openxmlformats.org/spreadsheetml/2006/main">
  <authors>
    <author>Pedro</author>
  </authors>
  <commentList>
    <comment ref="Z5" authorId="0" shapeId="0">
      <text>
        <r>
          <rPr>
            <b/>
            <sz val="9"/>
            <color indexed="81"/>
            <rFont val="Tahoma"/>
            <family val="2"/>
          </rPr>
          <t>Pedro:</t>
        </r>
        <r>
          <rPr>
            <sz val="9"/>
            <color indexed="81"/>
            <rFont val="Tahoma"/>
            <family val="2"/>
          </rPr>
          <t xml:space="preserve">
3 CUOTAS DICIEMBRE, ENERO Y FEBRERO
</t>
        </r>
      </text>
    </comment>
    <comment ref="Z9" authorId="0" shapeId="0">
      <text>
        <r>
          <rPr>
            <b/>
            <sz val="9"/>
            <color indexed="81"/>
            <rFont val="Tahoma"/>
            <family val="2"/>
          </rPr>
          <t>Pedro:</t>
        </r>
        <r>
          <rPr>
            <sz val="9"/>
            <color indexed="81"/>
            <rFont val="Tahoma"/>
            <family val="2"/>
          </rPr>
          <t xml:space="preserve">
3 CUOTAS DICIEMBRE, ENERO Y FEBRERO
</t>
        </r>
      </text>
    </comment>
  </commentList>
</comments>
</file>

<file path=xl/sharedStrings.xml><?xml version="1.0" encoding="utf-8"?>
<sst xmlns="http://schemas.openxmlformats.org/spreadsheetml/2006/main" count="311" uniqueCount="143">
  <si>
    <t>COLE-</t>
  </si>
  <si>
    <t>N°</t>
  </si>
  <si>
    <t>APELLIDO Y NOMBRE</t>
  </si>
  <si>
    <t>CUIL</t>
  </si>
  <si>
    <t>F.INGRES</t>
  </si>
  <si>
    <t>NOMBRE</t>
  </si>
  <si>
    <t>HS,</t>
  </si>
  <si>
    <t>DIAS</t>
  </si>
  <si>
    <t>ANTIG.</t>
  </si>
  <si>
    <t>BÁSICO</t>
  </si>
  <si>
    <t>ANTIGÜEDAD</t>
  </si>
  <si>
    <t>TÍTULO</t>
  </si>
  <si>
    <t>PRESENTISMO</t>
  </si>
  <si>
    <t>ADICIONAL</t>
  </si>
  <si>
    <t>DEC.</t>
  </si>
  <si>
    <t>DIF. ANT</t>
  </si>
  <si>
    <t>DIF. RET</t>
  </si>
  <si>
    <t>DESCTOS</t>
  </si>
  <si>
    <t>SUELDO</t>
  </si>
  <si>
    <t>SALARIO</t>
  </si>
  <si>
    <t>AJ MES</t>
  </si>
  <si>
    <t>REINT.</t>
  </si>
  <si>
    <t>PREN.RET</t>
  </si>
  <si>
    <t>Ayuda</t>
  </si>
  <si>
    <t>CONC.</t>
  </si>
  <si>
    <t xml:space="preserve">APORTE </t>
  </si>
  <si>
    <t>LEY 19032</t>
  </si>
  <si>
    <t>APORTE</t>
  </si>
  <si>
    <t>SOEME</t>
  </si>
  <si>
    <t>SADOP</t>
  </si>
  <si>
    <t>D.561/19</t>
  </si>
  <si>
    <t>TOTAL</t>
  </si>
  <si>
    <t xml:space="preserve">NETO A </t>
  </si>
  <si>
    <t>GIO</t>
  </si>
  <si>
    <t>CARGO</t>
  </si>
  <si>
    <t>SEMANALES</t>
  </si>
  <si>
    <t>AÑOS</t>
  </si>
  <si>
    <t>%</t>
  </si>
  <si>
    <t>COLEGIO</t>
  </si>
  <si>
    <t xml:space="preserve"> 14-2020</t>
  </si>
  <si>
    <t>ENERO</t>
  </si>
  <si>
    <t>AÑO 2019</t>
  </si>
  <si>
    <t>BRUTO</t>
  </si>
  <si>
    <t>FAMILIAR</t>
  </si>
  <si>
    <t>ANTERIOR</t>
  </si>
  <si>
    <t>SOEME 3/18</t>
  </si>
  <si>
    <t>Escolar</t>
  </si>
  <si>
    <t>NO REMUN</t>
  </si>
  <si>
    <t>JUBIL</t>
  </si>
  <si>
    <t>O. SOCIAL</t>
  </si>
  <si>
    <t>NO AFILIADOS</t>
  </si>
  <si>
    <t>ART. 4</t>
  </si>
  <si>
    <t>COBRAR</t>
  </si>
  <si>
    <t>ADMINIST.2º</t>
  </si>
  <si>
    <t>Celador-Maestranza5</t>
  </si>
  <si>
    <t>LIQUIDACION ORIGINAL SIMILAR A FEBRERO 2020</t>
  </si>
  <si>
    <t>PERSONAL QUE NO  REALIZA TAREAS VIRTUALES</t>
  </si>
  <si>
    <t>XXX</t>
  </si>
  <si>
    <t>XXXXXXXXXXXXX</t>
  </si>
  <si>
    <t>XX-XXX-X</t>
  </si>
  <si>
    <t>TOT</t>
  </si>
  <si>
    <t>REFORMULACION CON R.M 219/20</t>
  </si>
  <si>
    <t>R.M.219</t>
  </si>
  <si>
    <t>COSTO TOTAL EN MENDOZA</t>
  </si>
  <si>
    <t>Feb.</t>
  </si>
  <si>
    <t>Marzo</t>
  </si>
  <si>
    <t>SUELDOS BRUTOS</t>
  </si>
  <si>
    <t>ADICIONAL NO REMUNERATIVO</t>
  </si>
  <si>
    <t>CONT. PATRONALES JUBILATORIAS</t>
  </si>
  <si>
    <t>CONT PATRONAL SISTEMA SALUD</t>
  </si>
  <si>
    <t>TOTAL COSTOS</t>
  </si>
  <si>
    <t>El personal cobra el mismo neto pero el colegio por 2 días tiene un ahorro significativo en sus costos</t>
  </si>
  <si>
    <t>Dec. 14/2020</t>
  </si>
  <si>
    <t>En SICOSS o Declaración en línea</t>
  </si>
  <si>
    <t>R.1</t>
  </si>
  <si>
    <t>(Bruto - Dec 14/2020)</t>
  </si>
  <si>
    <t>R.4 Y 8</t>
  </si>
  <si>
    <t>R.9</t>
  </si>
  <si>
    <t>SE HACEN APORTES SOBRE CONCEPTOS REMUNERATIVOS Y NO REMUNERATIVOS</t>
  </si>
  <si>
    <t>Empleador:</t>
  </si>
  <si>
    <t>RECIBO LIQUIDACIÓN</t>
  </si>
  <si>
    <t xml:space="preserve">Actividad: </t>
  </si>
  <si>
    <t>Educación Inicial, Primaria y Secundaria.</t>
  </si>
  <si>
    <t xml:space="preserve">CUIT: </t>
  </si>
  <si>
    <t xml:space="preserve">Dirección: </t>
  </si>
  <si>
    <t xml:space="preserve">Convenio: </t>
  </si>
  <si>
    <t>Docentes</t>
  </si>
  <si>
    <t>Obra social:</t>
  </si>
  <si>
    <t>NACIONAL</t>
  </si>
  <si>
    <t>LEGAJO</t>
  </si>
  <si>
    <t>Centro</t>
  </si>
  <si>
    <t>PRIMARIO</t>
  </si>
  <si>
    <t>HC</t>
  </si>
  <si>
    <t>Puntos del cargo</t>
  </si>
  <si>
    <t>Ingreso</t>
  </si>
  <si>
    <t>Servicios</t>
  </si>
  <si>
    <t>HABERES</t>
  </si>
  <si>
    <t>RETENCIONES</t>
  </si>
  <si>
    <t>Código</t>
  </si>
  <si>
    <t>Conceptos</t>
  </si>
  <si>
    <t>Remunerativos</t>
  </si>
  <si>
    <t>No remunerativos</t>
  </si>
  <si>
    <t>Concepto</t>
  </si>
  <si>
    <t>Importe</t>
  </si>
  <si>
    <t>Asignación de la Clase</t>
  </si>
  <si>
    <t>Jubilación</t>
  </si>
  <si>
    <t>Jubilación docente</t>
  </si>
  <si>
    <t>Obra Social Nacional</t>
  </si>
  <si>
    <t>Zona - Radio</t>
  </si>
  <si>
    <t>Ley 19032 - Aporte INSSJP</t>
  </si>
  <si>
    <t>Presentismo</t>
  </si>
  <si>
    <t>Aporte sindical</t>
  </si>
  <si>
    <t>NO</t>
  </si>
  <si>
    <t>Beneficio Decreto 561/19</t>
  </si>
  <si>
    <t>Ajuste paritario mes ant</t>
  </si>
  <si>
    <t>Salario Familiar</t>
  </si>
  <si>
    <t>Ayuda escolar</t>
  </si>
  <si>
    <t>TOTALES</t>
  </si>
  <si>
    <t>NETO A COBRAR</t>
  </si>
  <si>
    <t>Son pesos:</t>
  </si>
  <si>
    <t>Domicilio de pago:</t>
  </si>
  <si>
    <t>Fecha de pago</t>
  </si>
  <si>
    <t xml:space="preserve"> 1-4-2020</t>
  </si>
  <si>
    <t>Ult. Dep. Jubilatorio: 10/3/2020</t>
  </si>
  <si>
    <t xml:space="preserve">Mes: </t>
  </si>
  <si>
    <t xml:space="preserve"> Febrero 2020</t>
  </si>
  <si>
    <t>Firma del empleador</t>
  </si>
  <si>
    <t>Cargo</t>
  </si>
  <si>
    <t>Recibí conforme el total arriba indicado y según la</t>
  </si>
  <si>
    <t>Firma del empleado</t>
  </si>
  <si>
    <t xml:space="preserve">Antigüedad </t>
  </si>
  <si>
    <t>Adicional Colegio</t>
  </si>
  <si>
    <t>CUARENTA Y SIETE MIL NOVECIENTOS CUARENTA Y SIETE C/57/100</t>
  </si>
  <si>
    <t>xxx</t>
  </si>
  <si>
    <t>xx</t>
  </si>
  <si>
    <t>No docente</t>
  </si>
  <si>
    <t>Titulo</t>
  </si>
  <si>
    <t>Decreto 14/2020</t>
  </si>
  <si>
    <t>Adicional no remunerativo R.219/2020</t>
  </si>
  <si>
    <t>QUINCE MIL CIENTO VEINTICUATRO C/01/100</t>
  </si>
  <si>
    <t xml:space="preserve">Ahorro por 2 empleados por los 11 días de marzo: </t>
  </si>
  <si>
    <t>aproximadamente un 6% del costo total</t>
  </si>
  <si>
    <t>Este debe ser el libro de sueldos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</si>
</sst>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4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7"/>
      <name val="Book Antiqua"/>
      <family val="1"/>
    </font>
    <font>
      <sz val="8"/>
      <color theme="1"/>
      <name val="Calibri"/>
      <family val="2"/>
      <scheme val="minor"/>
    </font>
    <font>
      <sz val="7"/>
      <color theme="1"/>
      <name val="Book Antiqua"/>
      <family val="1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127">
    <xf numFmtId="0" fontId="0" fillId="0" borderId="0" xfId="0"/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1" fontId="3" fillId="0" borderId="2" xfId="2" applyNumberFormat="1" applyFont="1" applyBorder="1" applyAlignment="1">
      <alignment horizontal="center"/>
    </xf>
    <xf numFmtId="1" fontId="3" fillId="0" borderId="3" xfId="2" applyNumberFormat="1" applyFont="1" applyBorder="1" applyAlignment="1">
      <alignment horizontal="center"/>
    </xf>
    <xf numFmtId="2" fontId="3" fillId="0" borderId="2" xfId="2" applyNumberFormat="1" applyFont="1" applyBorder="1" applyAlignment="1">
      <alignment horizontal="center"/>
    </xf>
    <xf numFmtId="2" fontId="4" fillId="0" borderId="2" xfId="2" applyNumberFormat="1" applyFont="1" applyBorder="1" applyAlignment="1">
      <alignment horizontal="center"/>
    </xf>
    <xf numFmtId="2" fontId="3" fillId="0" borderId="3" xfId="2" applyNumberFormat="1" applyFont="1" applyFill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1" fontId="3" fillId="0" borderId="7" xfId="2" applyNumberFormat="1" applyFont="1" applyBorder="1" applyAlignment="1">
      <alignment horizontal="center"/>
    </xf>
    <xf numFmtId="1" fontId="3" fillId="0" borderId="8" xfId="2" applyNumberFormat="1" applyFont="1" applyBorder="1" applyAlignment="1">
      <alignment horizontal="center"/>
    </xf>
    <xf numFmtId="164" fontId="3" fillId="0" borderId="7" xfId="2" applyNumberFormat="1" applyFont="1" applyBorder="1" applyAlignment="1">
      <alignment horizontal="center"/>
    </xf>
    <xf numFmtId="164" fontId="5" fillId="0" borderId="7" xfId="2" applyNumberFormat="1" applyFont="1" applyBorder="1" applyAlignment="1">
      <alignment horizontal="center"/>
    </xf>
    <xf numFmtId="164" fontId="3" fillId="0" borderId="9" xfId="2" applyNumberFormat="1" applyFont="1" applyFill="1" applyBorder="1" applyAlignment="1">
      <alignment horizontal="center"/>
    </xf>
    <xf numFmtId="164" fontId="3" fillId="0" borderId="10" xfId="2" applyNumberFormat="1" applyFont="1" applyBorder="1" applyAlignment="1">
      <alignment horizontal="center"/>
    </xf>
    <xf numFmtId="0" fontId="2" fillId="0" borderId="0" xfId="2"/>
    <xf numFmtId="1" fontId="2" fillId="0" borderId="0" xfId="2" applyNumberFormat="1"/>
    <xf numFmtId="1" fontId="2" fillId="0" borderId="0" xfId="2" applyNumberFormat="1" applyBorder="1"/>
    <xf numFmtId="2" fontId="2" fillId="0" borderId="0" xfId="2" applyNumberFormat="1" applyBorder="1"/>
    <xf numFmtId="2" fontId="2" fillId="2" borderId="0" xfId="2" applyNumberFormat="1" applyFill="1" applyBorder="1"/>
    <xf numFmtId="2" fontId="2" fillId="0" borderId="0" xfId="2" applyNumberFormat="1" applyFill="1" applyBorder="1"/>
    <xf numFmtId="0" fontId="2" fillId="0" borderId="0" xfId="2" applyBorder="1"/>
    <xf numFmtId="0" fontId="6" fillId="0" borderId="11" xfId="2" applyFont="1" applyBorder="1"/>
    <xf numFmtId="0" fontId="6" fillId="0" borderId="12" xfId="2" applyFont="1" applyFill="1" applyBorder="1"/>
    <xf numFmtId="0" fontId="7" fillId="0" borderId="13" xfId="0" applyFont="1" applyFill="1" applyBorder="1"/>
    <xf numFmtId="0" fontId="6" fillId="0" borderId="14" xfId="2" applyFont="1" applyFill="1" applyBorder="1" applyAlignment="1">
      <alignment horizontal="center"/>
    </xf>
    <xf numFmtId="14" fontId="6" fillId="0" borderId="14" xfId="2" applyNumberFormat="1" applyFont="1" applyFill="1" applyBorder="1" applyAlignment="1">
      <alignment horizontal="center"/>
    </xf>
    <xf numFmtId="0" fontId="3" fillId="0" borderId="14" xfId="2" applyFont="1" applyFill="1" applyBorder="1" applyAlignment="1">
      <alignment horizontal="center"/>
    </xf>
    <xf numFmtId="165" fontId="6" fillId="0" borderId="14" xfId="2" applyNumberFormat="1" applyFont="1" applyBorder="1" applyAlignment="1"/>
    <xf numFmtId="1" fontId="6" fillId="0" borderId="15" xfId="2" applyNumberFormat="1" applyFont="1" applyBorder="1" applyAlignment="1"/>
    <xf numFmtId="9" fontId="6" fillId="0" borderId="15" xfId="1" applyFont="1" applyBorder="1" applyAlignment="1"/>
    <xf numFmtId="2" fontId="6" fillId="0" borderId="14" xfId="2" applyNumberFormat="1" applyFont="1" applyBorder="1" applyAlignment="1"/>
    <xf numFmtId="2" fontId="6" fillId="0" borderId="14" xfId="2" applyNumberFormat="1" applyFont="1" applyBorder="1"/>
    <xf numFmtId="2" fontId="8" fillId="0" borderId="14" xfId="2" applyNumberFormat="1" applyFont="1" applyBorder="1"/>
    <xf numFmtId="2" fontId="6" fillId="0" borderId="15" xfId="2" applyNumberFormat="1" applyFont="1" applyFill="1" applyBorder="1"/>
    <xf numFmtId="2" fontId="6" fillId="0" borderId="15" xfId="2" applyNumberFormat="1" applyFont="1" applyBorder="1"/>
    <xf numFmtId="2" fontId="6" fillId="0" borderId="14" xfId="2" applyNumberFormat="1" applyFont="1" applyFill="1" applyBorder="1"/>
    <xf numFmtId="0" fontId="6" fillId="0" borderId="16" xfId="2" applyFont="1" applyBorder="1"/>
    <xf numFmtId="0" fontId="6" fillId="0" borderId="14" xfId="2" applyFont="1" applyFill="1" applyBorder="1"/>
    <xf numFmtId="0" fontId="7" fillId="0" borderId="17" xfId="0" applyFont="1" applyFill="1" applyBorder="1"/>
    <xf numFmtId="0" fontId="6" fillId="0" borderId="15" xfId="2" applyFont="1" applyFill="1" applyBorder="1" applyAlignment="1">
      <alignment horizontal="center"/>
    </xf>
    <xf numFmtId="0" fontId="9" fillId="0" borderId="15" xfId="2" applyFont="1" applyFill="1" applyBorder="1" applyAlignment="1">
      <alignment horizontal="center"/>
    </xf>
    <xf numFmtId="2" fontId="6" fillId="0" borderId="15" xfId="2" applyNumberFormat="1" applyFont="1" applyBorder="1" applyAlignment="1"/>
    <xf numFmtId="1" fontId="3" fillId="0" borderId="7" xfId="2" applyNumberFormat="1" applyFont="1" applyBorder="1" applyAlignment="1">
      <alignment horizontal="left"/>
    </xf>
    <xf numFmtId="0" fontId="2" fillId="0" borderId="18" xfId="2" applyBorder="1"/>
    <xf numFmtId="1" fontId="2" fillId="0" borderId="18" xfId="2" applyNumberFormat="1" applyBorder="1"/>
    <xf numFmtId="2" fontId="6" fillId="0" borderId="18" xfId="2" applyNumberFormat="1" applyFont="1" applyBorder="1"/>
    <xf numFmtId="2" fontId="6" fillId="0" borderId="0" xfId="2" applyNumberFormat="1" applyFont="1" applyBorder="1"/>
    <xf numFmtId="0" fontId="6" fillId="0" borderId="15" xfId="2" applyFont="1" applyFill="1" applyBorder="1"/>
    <xf numFmtId="14" fontId="6" fillId="0" borderId="15" xfId="2" applyNumberFormat="1" applyFont="1" applyFill="1" applyBorder="1" applyAlignment="1">
      <alignment horizontal="center"/>
    </xf>
    <xf numFmtId="0" fontId="3" fillId="0" borderId="15" xfId="2" applyFont="1" applyFill="1" applyBorder="1" applyAlignment="1">
      <alignment horizontal="center"/>
    </xf>
    <xf numFmtId="2" fontId="2" fillId="0" borderId="0" xfId="2" applyNumberFormat="1"/>
    <xf numFmtId="1" fontId="6" fillId="0" borderId="0" xfId="2" applyNumberFormat="1" applyFont="1"/>
    <xf numFmtId="0" fontId="12" fillId="3" borderId="19" xfId="2" applyFont="1" applyFill="1" applyBorder="1"/>
    <xf numFmtId="1" fontId="2" fillId="3" borderId="20" xfId="2" applyNumberFormat="1" applyFill="1" applyBorder="1"/>
    <xf numFmtId="0" fontId="2" fillId="3" borderId="20" xfId="2" applyFill="1" applyBorder="1"/>
    <xf numFmtId="0" fontId="6" fillId="3" borderId="20" xfId="2" applyFont="1" applyFill="1" applyBorder="1"/>
    <xf numFmtId="0" fontId="2" fillId="3" borderId="21" xfId="2" applyFill="1" applyBorder="1"/>
    <xf numFmtId="0" fontId="12" fillId="0" borderId="22" xfId="2" applyFont="1" applyBorder="1"/>
    <xf numFmtId="0" fontId="6" fillId="0" borderId="0" xfId="2" applyFont="1" applyBorder="1"/>
    <xf numFmtId="0" fontId="2" fillId="0" borderId="23" xfId="2" applyBorder="1"/>
    <xf numFmtId="0" fontId="8" fillId="0" borderId="0" xfId="3" applyFont="1" applyBorder="1"/>
    <xf numFmtId="0" fontId="12" fillId="0" borderId="24" xfId="2" applyFont="1" applyBorder="1"/>
    <xf numFmtId="0" fontId="2" fillId="0" borderId="25" xfId="2" applyBorder="1"/>
    <xf numFmtId="0" fontId="6" fillId="0" borderId="25" xfId="2" applyFont="1" applyBorder="1"/>
    <xf numFmtId="0" fontId="2" fillId="0" borderId="26" xfId="2" applyBorder="1"/>
    <xf numFmtId="0" fontId="12" fillId="3" borderId="27" xfId="2" applyFont="1" applyFill="1" applyBorder="1"/>
    <xf numFmtId="0" fontId="2" fillId="3" borderId="18" xfId="2" applyFill="1" applyBorder="1"/>
    <xf numFmtId="0" fontId="6" fillId="3" borderId="18" xfId="2" applyFont="1" applyFill="1" applyBorder="1"/>
    <xf numFmtId="0" fontId="2" fillId="3" borderId="28" xfId="2" applyFill="1" applyBorder="1"/>
    <xf numFmtId="1" fontId="12" fillId="0" borderId="22" xfId="2" applyNumberFormat="1" applyFont="1" applyBorder="1"/>
    <xf numFmtId="1" fontId="13" fillId="0" borderId="0" xfId="2" applyNumberFormat="1" applyFont="1" applyBorder="1"/>
    <xf numFmtId="1" fontId="2" fillId="0" borderId="0" xfId="2" applyNumberFormat="1" applyFill="1" applyBorder="1"/>
    <xf numFmtId="14" fontId="6" fillId="0" borderId="0" xfId="2" applyNumberFormat="1" applyFont="1" applyBorder="1"/>
    <xf numFmtId="0" fontId="14" fillId="3" borderId="27" xfId="2" applyFont="1" applyFill="1" applyBorder="1"/>
    <xf numFmtId="0" fontId="13" fillId="3" borderId="18" xfId="2" applyFont="1" applyFill="1" applyBorder="1"/>
    <xf numFmtId="0" fontId="13" fillId="3" borderId="28" xfId="2" applyFont="1" applyFill="1" applyBorder="1"/>
    <xf numFmtId="0" fontId="12" fillId="0" borderId="29" xfId="2" applyFont="1" applyBorder="1"/>
    <xf numFmtId="0" fontId="2" fillId="0" borderId="30" xfId="2" applyBorder="1"/>
    <xf numFmtId="2" fontId="2" fillId="0" borderId="30" xfId="2" applyNumberFormat="1" applyBorder="1"/>
    <xf numFmtId="2" fontId="2" fillId="0" borderId="31" xfId="2" applyNumberFormat="1" applyBorder="1"/>
    <xf numFmtId="2" fontId="2" fillId="0" borderId="23" xfId="2" applyNumberFormat="1" applyBorder="1"/>
    <xf numFmtId="2" fontId="6" fillId="0" borderId="30" xfId="2" applyNumberFormat="1" applyFont="1" applyBorder="1"/>
    <xf numFmtId="2" fontId="2" fillId="3" borderId="28" xfId="2" applyNumberFormat="1" applyFill="1" applyBorder="1"/>
    <xf numFmtId="0" fontId="2" fillId="0" borderId="0" xfId="2" applyFill="1" applyBorder="1"/>
    <xf numFmtId="14" fontId="2" fillId="0" borderId="0" xfId="2" applyNumberFormat="1" applyBorder="1"/>
    <xf numFmtId="0" fontId="2" fillId="0" borderId="32" xfId="2" applyBorder="1"/>
    <xf numFmtId="0" fontId="2" fillId="0" borderId="33" xfId="2" applyBorder="1"/>
    <xf numFmtId="0" fontId="12" fillId="3" borderId="24" xfId="2" applyFont="1" applyFill="1" applyBorder="1"/>
    <xf numFmtId="0" fontId="2" fillId="3" borderId="25" xfId="2" applyFill="1" applyBorder="1"/>
    <xf numFmtId="17" fontId="6" fillId="3" borderId="25" xfId="2" applyNumberFormat="1" applyFont="1" applyFill="1" applyBorder="1"/>
    <xf numFmtId="0" fontId="2" fillId="3" borderId="26" xfId="2" applyFill="1" applyBorder="1"/>
    <xf numFmtId="0" fontId="12" fillId="4" borderId="0" xfId="2" applyFont="1" applyFill="1" applyBorder="1"/>
    <xf numFmtId="0" fontId="2" fillId="4" borderId="0" xfId="2" applyFill="1" applyBorder="1"/>
    <xf numFmtId="17" fontId="6" fillId="4" borderId="0" xfId="2" applyNumberFormat="1" applyFont="1" applyFill="1" applyBorder="1"/>
    <xf numFmtId="0" fontId="12" fillId="0" borderId="32" xfId="2" applyFont="1" applyFill="1" applyBorder="1"/>
    <xf numFmtId="0" fontId="2" fillId="0" borderId="32" xfId="2" applyFill="1" applyBorder="1"/>
    <xf numFmtId="17" fontId="6" fillId="0" borderId="32" xfId="2" applyNumberFormat="1" applyFont="1" applyFill="1" applyBorder="1"/>
    <xf numFmtId="0" fontId="2" fillId="0" borderId="22" xfId="2" applyBorder="1"/>
    <xf numFmtId="0" fontId="6" fillId="0" borderId="22" xfId="2" applyFont="1" applyBorder="1"/>
    <xf numFmtId="14" fontId="6" fillId="0" borderId="22" xfId="2" applyNumberFormat="1" applyFont="1" applyBorder="1"/>
    <xf numFmtId="0" fontId="14" fillId="3" borderId="29" xfId="2" applyFont="1" applyFill="1" applyBorder="1"/>
    <xf numFmtId="0" fontId="13" fillId="3" borderId="30" xfId="2" applyFont="1" applyFill="1" applyBorder="1"/>
    <xf numFmtId="0" fontId="13" fillId="3" borderId="31" xfId="2" applyFont="1" applyFill="1" applyBorder="1"/>
    <xf numFmtId="0" fontId="12" fillId="0" borderId="19" xfId="2" applyFont="1" applyBorder="1"/>
    <xf numFmtId="0" fontId="2" fillId="0" borderId="20" xfId="2" applyBorder="1"/>
    <xf numFmtId="2" fontId="2" fillId="0" borderId="20" xfId="2" applyNumberFormat="1" applyBorder="1"/>
    <xf numFmtId="0" fontId="6" fillId="0" borderId="20" xfId="2" applyFont="1" applyBorder="1"/>
    <xf numFmtId="2" fontId="2" fillId="0" borderId="21" xfId="2" applyNumberFormat="1" applyBorder="1"/>
    <xf numFmtId="0" fontId="12" fillId="0" borderId="34" xfId="2" applyFont="1" applyBorder="1"/>
    <xf numFmtId="0" fontId="6" fillId="0" borderId="32" xfId="2" applyFont="1" applyBorder="1"/>
    <xf numFmtId="0" fontId="12" fillId="3" borderId="34" xfId="2" applyFont="1" applyFill="1" applyBorder="1"/>
    <xf numFmtId="0" fontId="2" fillId="3" borderId="32" xfId="2" applyFill="1" applyBorder="1"/>
    <xf numFmtId="17" fontId="6" fillId="3" borderId="32" xfId="2" applyNumberFormat="1" applyFont="1" applyFill="1" applyBorder="1"/>
    <xf numFmtId="0" fontId="2" fillId="3" borderId="33" xfId="2" applyFill="1" applyBorder="1"/>
    <xf numFmtId="0" fontId="12" fillId="0" borderId="0" xfId="2" applyFont="1"/>
    <xf numFmtId="0" fontId="6" fillId="0" borderId="0" xfId="2" applyFont="1"/>
    <xf numFmtId="1" fontId="15" fillId="0" borderId="0" xfId="2" applyNumberFormat="1" applyFont="1"/>
    <xf numFmtId="1" fontId="15" fillId="0" borderId="0" xfId="2" applyNumberFormat="1" applyFont="1" applyBorder="1"/>
    <xf numFmtId="1" fontId="3" fillId="0" borderId="3" xfId="2" applyNumberFormat="1" applyFont="1" applyBorder="1" applyAlignment="1">
      <alignment horizontal="center"/>
    </xf>
    <xf numFmtId="1" fontId="3" fillId="0" borderId="4" xfId="2" applyNumberFormat="1" applyFont="1" applyBorder="1" applyAlignment="1">
      <alignment horizontal="center"/>
    </xf>
    <xf numFmtId="0" fontId="13" fillId="3" borderId="27" xfId="2" applyFont="1" applyFill="1" applyBorder="1" applyAlignment="1">
      <alignment horizontal="center"/>
    </xf>
    <xf numFmtId="0" fontId="13" fillId="3" borderId="18" xfId="2" applyFont="1" applyFill="1" applyBorder="1" applyAlignment="1">
      <alignment horizontal="center"/>
    </xf>
    <xf numFmtId="0" fontId="13" fillId="3" borderId="18" xfId="2" applyFont="1" applyFill="1" applyBorder="1" applyAlignment="1">
      <alignment horizontal="center" wrapText="1"/>
    </xf>
    <xf numFmtId="0" fontId="13" fillId="3" borderId="28" xfId="2" applyFont="1" applyFill="1" applyBorder="1" applyAlignment="1">
      <alignment horizontal="center" wrapText="1"/>
    </xf>
  </cellXfs>
  <cellStyles count="4">
    <cellStyle name="Normal" xfId="0" builtinId="0"/>
    <cellStyle name="Normal 2" xfId="2"/>
    <cellStyle name="Normal 4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dro/Documents/marzo/CM%203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25\contable\Documents%20and%20Settings\orodriguez\Mis%20documentos\Colegios\Plantas%20Funcionales\Plantas%202009\02%20-%20Fecha%20Entrada%20-%20Sueldo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BOS\SETIEMBRE%202018\CM%2009%202018%20VALI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BOS\ENERO%202018\ENERO%20201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Marco\AppData\Local\Temp\SANTA%20TERESITA\5p411%20VALIDO%20-%20RECTIFICATIVA%20SIJ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Marco\AppData\Local\Temp\SANTA%20TERESITA\5p311%20vali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ICION PRIMARIA"/>
      <sheetName val="primaria"/>
      <sheetName val="secundaria"/>
      <sheetName val="RECIBOS"/>
      <sheetName val="extension"/>
      <sheetName val="Hoja3"/>
      <sheetName val="cargos verdes"/>
      <sheetName val="no docentes"/>
      <sheetName val="Hoja2"/>
      <sheetName val="RESUMEN PARA ACREDITACIONES"/>
      <sheetName val="SUELDO ALICIA"/>
      <sheetName val="ACREDIT"/>
      <sheetName val="ACR COMP"/>
      <sheetName val="R PRIMARIA"/>
      <sheetName val="R NO DOCENTES"/>
      <sheetName val="R SECUNDARIA"/>
      <sheetName val="R C VERDES"/>
      <sheetName val="R EXTENSION"/>
      <sheetName val="Hoja1"/>
      <sheetName val="Hoja4"/>
      <sheetName val="PROY ESPECIAL CATEQUESIS"/>
      <sheetName val="Hoja8"/>
      <sheetName val="ant"/>
      <sheetName val="Hoja6"/>
    </sheetNames>
    <sheetDataSet>
      <sheetData sheetId="0"/>
      <sheetData sheetId="1">
        <row r="5">
          <cell r="F5" t="str">
            <v>Marzo</v>
          </cell>
        </row>
        <row r="8">
          <cell r="G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 08"/>
      <sheetName val="Inc. Doc. 1º 1º 07"/>
      <sheetName val="Feb 07"/>
      <sheetName val="Inc. Doc. 2º 1º 07"/>
      <sheetName val="Mar 07"/>
      <sheetName val="Inc. Doc. 3º 1º 07"/>
      <sheetName val="Abr 07"/>
      <sheetName val="Dif. Aum. Parit. Mar 07"/>
      <sheetName val="Inc. Doc. 4º 1º 07"/>
      <sheetName val="May 07"/>
      <sheetName val="Jun 07"/>
      <sheetName val="1º SAC"/>
      <sheetName val="Jul 07"/>
      <sheetName val="Ago 07"/>
      <sheetName val="Set 07"/>
      <sheetName val="Oct 07"/>
      <sheetName val="Nov 07"/>
      <sheetName val="2º SAC 07"/>
      <sheetName val="Dic 07"/>
      <sheetName val="Resumen"/>
      <sheetName val="Pantalla"/>
      <sheetName val="Feb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ICION PRIMARIA"/>
      <sheetName val="primaria"/>
      <sheetName val="extension"/>
      <sheetName val="secundaria"/>
      <sheetName val="cargos verdes"/>
      <sheetName val="no docentes"/>
      <sheetName val="ACREDITACIONES"/>
      <sheetName val="RESUMEN PARA ACREDITACIONES"/>
      <sheetName val="R PRIMARIA"/>
      <sheetName val="R NO DOCENTES"/>
      <sheetName val="R SECUNDARIA"/>
      <sheetName val="R C VERDES"/>
      <sheetName val="R EXTENSION"/>
      <sheetName val="Hoja1"/>
      <sheetName val="Hoja4"/>
      <sheetName val="Hoja3"/>
      <sheetName val="PROY ESPECIAL CATEQUESIS"/>
      <sheetName val="Hoja8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ibo1  (3)"/>
      <sheetName val="5pc"/>
      <sheetName val="5p"/>
      <sheetName val="5p1"/>
      <sheetName val="planilla celadores"/>
      <sheetName val="RECIBOS CASA"/>
      <sheetName val="recibo"/>
      <sheetName val="recibo1 "/>
      <sheetName val="recibosceladores"/>
      <sheetName val="ACREDITACIONES"/>
      <sheetName val="sijp"/>
      <sheetName val="Hoja3"/>
      <sheetName val="Hoja14"/>
      <sheetName val="INCENTIVO (2)"/>
      <sheetName val="RENDICION PRIMARIA"/>
      <sheetName val="MUÑOZ"/>
      <sheetName val="INCENTIVO"/>
      <sheetName val="torreblanca"/>
      <sheetName val="DIFERENCIA SAC DIEGUEZ"/>
      <sheetName val="Hoja1"/>
      <sheetName val="POLIMODAL REC"/>
      <sheetName val="recibos 5 año"/>
      <sheetName val="5p 5año"/>
      <sheetName val="POLIMODAL PLANILLA"/>
      <sheetName val="recibosceladores (2)"/>
      <sheetName val="planilla celadores (2)"/>
      <sheetName val="SINDICATO"/>
      <sheetName val="acredincentivo"/>
      <sheetName val="RENDICION SECUNDARIA"/>
      <sheetName val="Hoja2"/>
      <sheetName val="Informe de compatibilidad"/>
    </sheetNames>
    <sheetDataSet>
      <sheetData sheetId="0"/>
      <sheetData sheetId="1"/>
      <sheetData sheetId="2">
        <row r="3">
          <cell r="C3" t="str">
            <v xml:space="preserve">  ENERO 2018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2">
          <cell r="J12">
            <v>116943.82</v>
          </cell>
        </row>
      </sheetData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Y7237CASA"/>
      <sheetName val="5P603C"/>
      <sheetName val="5pc"/>
      <sheetName val="recibo"/>
      <sheetName val="5p"/>
      <sheetName val="FERNANDEZ"/>
      <sheetName val="MUÑOZ"/>
      <sheetName val="recibo1 "/>
      <sheetName val="DIFERENCIA SAC DIEGUEZ"/>
      <sheetName val="5p1"/>
      <sheetName val="Hoja1"/>
      <sheetName val="POLIMODAL REC"/>
      <sheetName val="POLIMODAL PLANILLA"/>
      <sheetName val="ACREDITACIONES"/>
      <sheetName val="recibosceladores"/>
      <sheetName val="planilla celadores"/>
      <sheetName val="recibosceladores (2)"/>
      <sheetName val="planilla celadores (2)"/>
      <sheetName val="sijp"/>
      <sheetName val="SINDICATO"/>
      <sheetName val="acredincentivo"/>
      <sheetName val="RENDICION PRIMARIA"/>
      <sheetName val="RENDICION SECUNDARIA"/>
      <sheetName val="rendicion (3)"/>
      <sheetName val="Hoja2"/>
      <sheetName val="Informe de compatibilid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Y7237CASA"/>
      <sheetName val="5P603C"/>
      <sheetName val="5pc"/>
      <sheetName val="recibo"/>
      <sheetName val="5p"/>
      <sheetName val="FERNANDEZ"/>
      <sheetName val="MUÑOZ"/>
      <sheetName val="recibo1 "/>
      <sheetName val="DIFERENCIA SAC DIEGUEZ"/>
      <sheetName val="5p1"/>
      <sheetName val="Hoja1"/>
      <sheetName val="POLIMODAL REC"/>
      <sheetName val="POLIMODAL PLANILLA"/>
      <sheetName val="ACREDITACIONES"/>
      <sheetName val="recibosceladores"/>
      <sheetName val="planilla celadores"/>
      <sheetName val="recibosceladores (2)"/>
      <sheetName val="planilla celadores (2)"/>
      <sheetName val="sijp"/>
      <sheetName val="SINDICATO"/>
      <sheetName val="acredincentivo"/>
      <sheetName val="RENDICION PRIMARIA"/>
      <sheetName val="RENDICION SECUNDARIA"/>
      <sheetName val="rendicion (3)"/>
      <sheetName val="Hoja2"/>
      <sheetName val="Informe de compatibilid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2"/>
  <sheetViews>
    <sheetView tabSelected="1" workbookViewId="0"/>
  </sheetViews>
  <sheetFormatPr baseColWidth="10" defaultRowHeight="15" x14ac:dyDescent="0.25"/>
  <cols>
    <col min="1" max="1" width="5.28515625" customWidth="1"/>
    <col min="2" max="2" width="2.7109375" customWidth="1"/>
    <col min="3" max="3" width="19.5703125" customWidth="1"/>
    <col min="4" max="5" width="12.140625" customWidth="1"/>
    <col min="6" max="6" width="12.42578125" customWidth="1"/>
    <col min="7" max="10" width="5.42578125" customWidth="1"/>
    <col min="11" max="11" width="8.5703125" customWidth="1"/>
    <col min="12" max="12" width="9" customWidth="1"/>
    <col min="13" max="13" width="9.140625" customWidth="1"/>
    <col min="14" max="14" width="7.42578125" customWidth="1"/>
    <col min="15" max="15" width="9.140625" customWidth="1"/>
    <col min="16" max="16" width="8.85546875" customWidth="1"/>
    <col min="17" max="19" width="0" hidden="1" customWidth="1"/>
    <col min="20" max="20" width="8.5703125" customWidth="1"/>
    <col min="21" max="26" width="0" hidden="1" customWidth="1"/>
    <col min="27" max="27" width="7.42578125" customWidth="1"/>
    <col min="28" max="29" width="7.28515625" customWidth="1"/>
    <col min="30" max="30" width="7.42578125" customWidth="1"/>
    <col min="31" max="32" width="7.140625" hidden="1" customWidth="1"/>
    <col min="33" max="33" width="0" hidden="1" customWidth="1"/>
    <col min="34" max="34" width="8.28515625" customWidth="1"/>
    <col min="35" max="35" width="8" customWidth="1"/>
  </cols>
  <sheetData>
    <row r="1" spans="1:3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121" t="s">
        <v>8</v>
      </c>
      <c r="J1" s="122"/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6"/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7" t="s">
        <v>28</v>
      </c>
      <c r="AF1" s="7" t="s">
        <v>29</v>
      </c>
      <c r="AG1" s="7" t="s">
        <v>30</v>
      </c>
      <c r="AH1" s="7" t="s">
        <v>31</v>
      </c>
      <c r="AI1" s="8" t="s">
        <v>32</v>
      </c>
    </row>
    <row r="2" spans="1:35" ht="15.75" thickBot="1" x14ac:dyDescent="0.3">
      <c r="A2" s="9" t="s">
        <v>33</v>
      </c>
      <c r="B2" s="10"/>
      <c r="C2" s="45" t="s">
        <v>56</v>
      </c>
      <c r="D2" s="11"/>
      <c r="E2" s="11"/>
      <c r="F2" s="11" t="s">
        <v>34</v>
      </c>
      <c r="G2" s="11" t="s">
        <v>35</v>
      </c>
      <c r="H2" s="11"/>
      <c r="I2" s="12" t="s">
        <v>36</v>
      </c>
      <c r="J2" s="12" t="s">
        <v>37</v>
      </c>
      <c r="K2" s="11"/>
      <c r="L2" s="11"/>
      <c r="M2" s="11"/>
      <c r="N2" s="11"/>
      <c r="O2" s="11" t="s">
        <v>38</v>
      </c>
      <c r="P2" s="13" t="s">
        <v>39</v>
      </c>
      <c r="Q2" s="13" t="s">
        <v>40</v>
      </c>
      <c r="R2" s="13" t="s">
        <v>41</v>
      </c>
      <c r="S2" s="13"/>
      <c r="T2" s="13" t="s">
        <v>42</v>
      </c>
      <c r="U2" s="13" t="s">
        <v>43</v>
      </c>
      <c r="V2" s="14"/>
      <c r="W2" s="13" t="s">
        <v>44</v>
      </c>
      <c r="X2" s="13" t="s">
        <v>45</v>
      </c>
      <c r="Y2" s="13"/>
      <c r="Z2" s="13" t="s">
        <v>46</v>
      </c>
      <c r="AA2" s="13" t="s">
        <v>47</v>
      </c>
      <c r="AB2" s="13" t="s">
        <v>48</v>
      </c>
      <c r="AC2" s="13"/>
      <c r="AD2" s="13" t="s">
        <v>49</v>
      </c>
      <c r="AE2" s="15" t="s">
        <v>50</v>
      </c>
      <c r="AF2" s="15"/>
      <c r="AG2" s="15" t="s">
        <v>51</v>
      </c>
      <c r="AH2" s="15" t="s">
        <v>17</v>
      </c>
      <c r="AI2" s="16" t="s">
        <v>52</v>
      </c>
    </row>
    <row r="3" spans="1:35" ht="15.75" thickBot="1" x14ac:dyDescent="0.3">
      <c r="A3" s="17"/>
      <c r="B3" s="17"/>
      <c r="C3" s="18" t="s">
        <v>55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1"/>
      <c r="AC3" s="21"/>
      <c r="AD3" s="20"/>
      <c r="AE3" s="22"/>
      <c r="AF3" s="22"/>
      <c r="AG3" s="22"/>
      <c r="AH3" s="22"/>
      <c r="AI3" s="23"/>
    </row>
    <row r="4" spans="1:35" x14ac:dyDescent="0.25">
      <c r="A4" s="24" t="s">
        <v>57</v>
      </c>
      <c r="B4" s="25">
        <v>1</v>
      </c>
      <c r="C4" s="26" t="s">
        <v>58</v>
      </c>
      <c r="D4" s="27" t="s">
        <v>59</v>
      </c>
      <c r="E4" s="28">
        <v>34043</v>
      </c>
      <c r="F4" s="29" t="s">
        <v>53</v>
      </c>
      <c r="G4" s="30">
        <v>26.5</v>
      </c>
      <c r="H4" s="30">
        <v>30</v>
      </c>
      <c r="I4" s="31">
        <v>26</v>
      </c>
      <c r="J4" s="32">
        <v>0.74</v>
      </c>
      <c r="K4" s="33">
        <v>21907.02</v>
      </c>
      <c r="L4" s="33">
        <v>16211.194799999999</v>
      </c>
      <c r="M4" s="33">
        <v>1095.3510000000001</v>
      </c>
      <c r="N4" s="33">
        <v>2190.7020000000002</v>
      </c>
      <c r="O4" s="33">
        <v>15289.281677340001</v>
      </c>
      <c r="P4" s="34">
        <v>2279.5698924731182</v>
      </c>
      <c r="Q4" s="34"/>
      <c r="R4" s="34"/>
      <c r="S4" s="34"/>
      <c r="T4" s="34">
        <v>58973.119369813117</v>
      </c>
      <c r="U4" s="34">
        <v>0</v>
      </c>
      <c r="V4" s="35"/>
      <c r="W4" s="34"/>
      <c r="X4" s="34"/>
      <c r="Y4" s="34"/>
      <c r="Z4" s="34"/>
      <c r="AA4" s="34"/>
      <c r="AB4" s="36">
        <v>6487.0431306794426</v>
      </c>
      <c r="AC4" s="34">
        <v>1769.1935810943935</v>
      </c>
      <c r="AD4" s="37">
        <v>2179.5831539999999</v>
      </c>
      <c r="AE4" s="38">
        <v>589.73119369813116</v>
      </c>
      <c r="AF4" s="38"/>
      <c r="AG4" s="38"/>
      <c r="AH4" s="38">
        <v>11025.551059471967</v>
      </c>
      <c r="AI4" s="38">
        <v>47947.56831034115</v>
      </c>
    </row>
    <row r="5" spans="1:35" x14ac:dyDescent="0.25">
      <c r="A5" s="39" t="s">
        <v>57</v>
      </c>
      <c r="B5" s="40">
        <f>+B4+1</f>
        <v>2</v>
      </c>
      <c r="C5" s="41" t="s">
        <v>58</v>
      </c>
      <c r="D5" s="27" t="s">
        <v>59</v>
      </c>
      <c r="E5" s="28">
        <v>43900</v>
      </c>
      <c r="F5" s="43" t="s">
        <v>54</v>
      </c>
      <c r="G5" s="31">
        <v>24</v>
      </c>
      <c r="H5" s="30">
        <v>30</v>
      </c>
      <c r="I5" s="31">
        <v>0</v>
      </c>
      <c r="J5" s="32">
        <v>0</v>
      </c>
      <c r="K5" s="44">
        <v>15348.123870967742</v>
      </c>
      <c r="L5" s="33">
        <v>0</v>
      </c>
      <c r="M5" s="44"/>
      <c r="N5" s="33">
        <v>1534.8123870967743</v>
      </c>
      <c r="O5" s="33"/>
      <c r="P5" s="34">
        <v>2064.516129032258</v>
      </c>
      <c r="Q5" s="34"/>
      <c r="R5" s="34"/>
      <c r="S5" s="34"/>
      <c r="T5" s="34">
        <v>18947.452387096775</v>
      </c>
      <c r="U5" s="34">
        <v>0</v>
      </c>
      <c r="V5" s="35"/>
      <c r="W5" s="34"/>
      <c r="X5" s="34"/>
      <c r="Y5" s="34"/>
      <c r="Z5" s="34"/>
      <c r="AA5" s="34"/>
      <c r="AB5" s="36">
        <v>2084.2197625806452</v>
      </c>
      <c r="AC5" s="34">
        <v>568.42357161290317</v>
      </c>
      <c r="AD5" s="37">
        <v>981.32067000000006</v>
      </c>
      <c r="AE5" s="38">
        <v>189.47452387096774</v>
      </c>
      <c r="AF5" s="38"/>
      <c r="AG5" s="38"/>
      <c r="AH5" s="38">
        <v>3823.4385280645165</v>
      </c>
      <c r="AI5" s="38">
        <v>15124.013859032259</v>
      </c>
    </row>
    <row r="6" spans="1:35" x14ac:dyDescent="0.25">
      <c r="A6" s="17"/>
      <c r="B6" s="17"/>
      <c r="C6" s="17"/>
      <c r="D6" s="19"/>
      <c r="E6" s="19"/>
      <c r="F6" s="19"/>
      <c r="G6" s="19"/>
      <c r="H6" s="19"/>
      <c r="I6" s="19"/>
      <c r="J6" s="19" t="s">
        <v>60</v>
      </c>
      <c r="K6" s="49">
        <v>37255.143870967746</v>
      </c>
      <c r="L6" s="49">
        <v>16211.194799999999</v>
      </c>
      <c r="M6" s="49">
        <v>1095.3510000000001</v>
      </c>
      <c r="N6" s="49">
        <v>3725.5143870967745</v>
      </c>
      <c r="O6" s="49">
        <v>15289.281677340001</v>
      </c>
      <c r="P6" s="49">
        <v>4344.0860215053763</v>
      </c>
      <c r="Q6" s="49">
        <v>0</v>
      </c>
      <c r="R6" s="49">
        <v>0</v>
      </c>
      <c r="S6" s="49">
        <v>0</v>
      </c>
      <c r="T6" s="49">
        <v>77920.571756909892</v>
      </c>
      <c r="U6" s="49">
        <v>0</v>
      </c>
      <c r="V6" s="49">
        <v>0</v>
      </c>
      <c r="W6" s="49">
        <v>0</v>
      </c>
      <c r="X6" s="49">
        <v>0</v>
      </c>
      <c r="Y6" s="49">
        <v>0</v>
      </c>
      <c r="Z6" s="49">
        <v>0</v>
      </c>
      <c r="AA6" s="49">
        <v>0</v>
      </c>
      <c r="AB6" s="49">
        <v>8571.2628932600874</v>
      </c>
      <c r="AC6" s="49">
        <v>2337.6171527072966</v>
      </c>
      <c r="AD6" s="49">
        <v>3160.903824</v>
      </c>
      <c r="AE6" s="49">
        <v>779.20571756909885</v>
      </c>
      <c r="AF6" s="49">
        <v>0</v>
      </c>
      <c r="AG6" s="49">
        <v>0</v>
      </c>
      <c r="AH6" s="49">
        <v>14848.989587536484</v>
      </c>
      <c r="AI6" s="49">
        <v>63071.582169373411</v>
      </c>
    </row>
    <row r="7" spans="1:35" x14ac:dyDescent="0.25">
      <c r="A7" s="17"/>
      <c r="B7" s="17"/>
      <c r="C7" s="119" t="s">
        <v>61</v>
      </c>
      <c r="D7" s="120"/>
      <c r="E7" s="120" t="s">
        <v>142</v>
      </c>
      <c r="F7" s="120"/>
      <c r="G7" s="120"/>
      <c r="H7" s="19"/>
      <c r="I7" s="19"/>
      <c r="J7" s="1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 t="s">
        <v>62</v>
      </c>
      <c r="AB7" s="49"/>
      <c r="AC7" s="49"/>
      <c r="AD7" s="49"/>
      <c r="AE7" s="49"/>
      <c r="AF7" s="49"/>
      <c r="AG7" s="49"/>
      <c r="AH7" s="49"/>
      <c r="AI7" s="49"/>
    </row>
    <row r="8" spans="1:35" x14ac:dyDescent="0.25">
      <c r="A8" s="39" t="s">
        <v>57</v>
      </c>
      <c r="B8" s="50">
        <v>1</v>
      </c>
      <c r="C8" s="41" t="s">
        <v>58</v>
      </c>
      <c r="D8" s="42" t="s">
        <v>59</v>
      </c>
      <c r="E8" s="51">
        <v>34043</v>
      </c>
      <c r="F8" s="52" t="s">
        <v>53</v>
      </c>
      <c r="G8" s="30">
        <v>26.5</v>
      </c>
      <c r="H8" s="30">
        <v>19</v>
      </c>
      <c r="I8" s="31">
        <v>26</v>
      </c>
      <c r="J8" s="32">
        <v>0.74</v>
      </c>
      <c r="K8" s="33">
        <v>13874.446</v>
      </c>
      <c r="L8" s="33">
        <v>10267.090039999999</v>
      </c>
      <c r="M8" s="33">
        <v>693.72230000000002</v>
      </c>
      <c r="N8" s="33">
        <v>1387.4446</v>
      </c>
      <c r="O8" s="33">
        <v>9683.2117289819998</v>
      </c>
      <c r="P8" s="34">
        <v>1443.7275985663082</v>
      </c>
      <c r="Q8" s="34"/>
      <c r="R8" s="34"/>
      <c r="S8" s="34"/>
      <c r="T8" s="34">
        <f>+SUM(K8:P8)</f>
        <v>37349.642267548305</v>
      </c>
      <c r="U8" s="34">
        <v>0</v>
      </c>
      <c r="V8" s="35"/>
      <c r="W8" s="34"/>
      <c r="X8" s="34"/>
      <c r="Y8" s="34"/>
      <c r="Z8" s="34"/>
      <c r="AA8" s="34">
        <f>47947.57-29292.4</f>
        <v>18655.169999999998</v>
      </c>
      <c r="AB8" s="36">
        <f>+T8*0.11</f>
        <v>4108.4606494303134</v>
      </c>
      <c r="AC8" s="34">
        <f>+AC4</f>
        <v>1769.1935810943935</v>
      </c>
      <c r="AD8" s="37">
        <f>+AD4</f>
        <v>2179.5831539999999</v>
      </c>
      <c r="AE8" s="38">
        <v>373.49642267548307</v>
      </c>
      <c r="AF8" s="38"/>
      <c r="AG8" s="38"/>
      <c r="AH8" s="38">
        <f>+SUM(AB8:AD8)</f>
        <v>8057.2373845247066</v>
      </c>
      <c r="AI8" s="38">
        <f>+T8-AH8+AA8</f>
        <v>47947.574883023597</v>
      </c>
    </row>
    <row r="9" spans="1:35" x14ac:dyDescent="0.25">
      <c r="A9" s="39" t="s">
        <v>57</v>
      </c>
      <c r="B9" s="40">
        <f>+B8+1</f>
        <v>2</v>
      </c>
      <c r="C9" s="26" t="s">
        <v>58</v>
      </c>
      <c r="D9" s="27" t="s">
        <v>59</v>
      </c>
      <c r="E9" s="28">
        <v>43900</v>
      </c>
      <c r="F9" s="43" t="s">
        <v>54</v>
      </c>
      <c r="G9" s="31">
        <v>24</v>
      </c>
      <c r="H9" s="30">
        <v>19</v>
      </c>
      <c r="I9" s="31">
        <v>0</v>
      </c>
      <c r="J9" s="32">
        <v>0</v>
      </c>
      <c r="K9" s="44">
        <v>9720.4784516129039</v>
      </c>
      <c r="L9" s="33">
        <v>0</v>
      </c>
      <c r="M9" s="44"/>
      <c r="N9" s="33">
        <v>972.04784516129041</v>
      </c>
      <c r="O9" s="33"/>
      <c r="P9" s="34">
        <v>1307.5268817204301</v>
      </c>
      <c r="Q9" s="34"/>
      <c r="R9" s="34"/>
      <c r="S9" s="34"/>
      <c r="T9" s="34">
        <f>+SUM(K9:P9)</f>
        <v>12000.053178494625</v>
      </c>
      <c r="U9" s="34">
        <v>0</v>
      </c>
      <c r="V9" s="35"/>
      <c r="W9" s="34"/>
      <c r="X9" s="34"/>
      <c r="Y9" s="34"/>
      <c r="Z9" s="34"/>
      <c r="AA9" s="34">
        <f>15124.01-9130.3</f>
        <v>5993.7100000000009</v>
      </c>
      <c r="AB9" s="36">
        <f>+T9*0.11</f>
        <v>1320.0058496344088</v>
      </c>
      <c r="AC9" s="34">
        <f>+AC5</f>
        <v>568.42357161290317</v>
      </c>
      <c r="AD9" s="37">
        <f>+AD5</f>
        <v>981.32067000000006</v>
      </c>
      <c r="AE9" s="38">
        <v>120.00053178494625</v>
      </c>
      <c r="AF9" s="38"/>
      <c r="AG9" s="38"/>
      <c r="AH9" s="38">
        <f>+SUM(AB9:AD9)</f>
        <v>2869.750091247312</v>
      </c>
      <c r="AI9" s="38">
        <f>+T9-AH9+AA9</f>
        <v>15124.013087247315</v>
      </c>
    </row>
    <row r="10" spans="1:35" x14ac:dyDescent="0.25">
      <c r="A10" s="46"/>
      <c r="B10" s="46"/>
      <c r="C10" s="47"/>
      <c r="D10" s="47"/>
      <c r="E10" s="47"/>
      <c r="F10" s="47"/>
      <c r="G10" s="47"/>
      <c r="H10" s="47"/>
      <c r="I10" s="47"/>
      <c r="J10" s="47" t="s">
        <v>60</v>
      </c>
      <c r="K10" s="48">
        <f t="shared" ref="K10:AH10" si="0">+SUM(K8:K9)</f>
        <v>23594.924451612904</v>
      </c>
      <c r="L10" s="48">
        <f t="shared" si="0"/>
        <v>10267.090039999999</v>
      </c>
      <c r="M10" s="48">
        <f t="shared" si="0"/>
        <v>693.72230000000002</v>
      </c>
      <c r="N10" s="48">
        <f t="shared" si="0"/>
        <v>2359.4924451612906</v>
      </c>
      <c r="O10" s="48">
        <f t="shared" si="0"/>
        <v>9683.2117289819998</v>
      </c>
      <c r="P10" s="48">
        <f t="shared" si="0"/>
        <v>2751.2544802867383</v>
      </c>
      <c r="Q10" s="48">
        <f t="shared" si="0"/>
        <v>0</v>
      </c>
      <c r="R10" s="48">
        <f t="shared" si="0"/>
        <v>0</v>
      </c>
      <c r="S10" s="48">
        <f t="shared" si="0"/>
        <v>0</v>
      </c>
      <c r="T10" s="48">
        <f t="shared" si="0"/>
        <v>49349.695446042926</v>
      </c>
      <c r="U10" s="48">
        <f t="shared" si="0"/>
        <v>0</v>
      </c>
      <c r="V10" s="48">
        <f t="shared" si="0"/>
        <v>0</v>
      </c>
      <c r="W10" s="48">
        <f t="shared" si="0"/>
        <v>0</v>
      </c>
      <c r="X10" s="48">
        <f t="shared" si="0"/>
        <v>0</v>
      </c>
      <c r="Y10" s="48">
        <f t="shared" si="0"/>
        <v>0</v>
      </c>
      <c r="Z10" s="48">
        <f t="shared" si="0"/>
        <v>0</v>
      </c>
      <c r="AA10" s="48">
        <f t="shared" si="0"/>
        <v>24648.879999999997</v>
      </c>
      <c r="AB10" s="48">
        <f t="shared" si="0"/>
        <v>5428.4664990647225</v>
      </c>
      <c r="AC10" s="48">
        <f t="shared" si="0"/>
        <v>2337.6171527072966</v>
      </c>
      <c r="AD10" s="48">
        <f t="shared" si="0"/>
        <v>3160.903824</v>
      </c>
      <c r="AE10" s="48">
        <f t="shared" si="0"/>
        <v>493.49695446042932</v>
      </c>
      <c r="AF10" s="48">
        <f t="shared" si="0"/>
        <v>0</v>
      </c>
      <c r="AG10" s="48">
        <f t="shared" si="0"/>
        <v>0</v>
      </c>
      <c r="AH10" s="48">
        <f t="shared" si="0"/>
        <v>10926.987475772019</v>
      </c>
      <c r="AI10" s="48">
        <f>+SUM(AI8:AI9)-0.01</f>
        <v>63071.577970270911</v>
      </c>
    </row>
    <row r="11" spans="1:35" x14ac:dyDescent="0.25">
      <c r="A11" s="17"/>
      <c r="B11" s="17"/>
      <c r="C11" s="18"/>
      <c r="D11" s="19" t="s">
        <v>63</v>
      </c>
      <c r="E11" s="19"/>
      <c r="F11" s="19"/>
      <c r="G11" s="19"/>
      <c r="H11" s="19"/>
      <c r="I11" s="19"/>
      <c r="J11" s="19"/>
      <c r="K11" s="19" t="s">
        <v>64</v>
      </c>
      <c r="L11" s="19" t="s">
        <v>65</v>
      </c>
      <c r="M11" s="19"/>
      <c r="N11" s="19"/>
      <c r="O11" s="19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1"/>
      <c r="AC11" s="21"/>
      <c r="AD11" s="20"/>
      <c r="AE11" s="22"/>
      <c r="AF11" s="22"/>
      <c r="AG11" s="22"/>
      <c r="AH11" s="22"/>
      <c r="AI11" s="17"/>
    </row>
    <row r="12" spans="1:35" x14ac:dyDescent="0.25">
      <c r="A12" s="17"/>
      <c r="B12" s="17"/>
      <c r="C12" s="18"/>
      <c r="D12" s="19" t="s">
        <v>66</v>
      </c>
      <c r="E12" s="19"/>
      <c r="F12" s="19"/>
      <c r="G12" s="19"/>
      <c r="H12" s="19"/>
      <c r="I12" s="19"/>
      <c r="J12" s="19"/>
      <c r="K12" s="49">
        <f>+T4+T5</f>
        <v>77920.571756909892</v>
      </c>
      <c r="L12" s="49">
        <f>+T8+T9</f>
        <v>49349.695446042926</v>
      </c>
      <c r="M12" s="19"/>
      <c r="N12" s="19"/>
      <c r="O12" s="19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1"/>
      <c r="AC12" s="21"/>
      <c r="AD12" s="20"/>
      <c r="AE12" s="22"/>
      <c r="AF12" s="22"/>
      <c r="AG12" s="22"/>
      <c r="AH12" s="22"/>
      <c r="AI12" s="17"/>
    </row>
    <row r="13" spans="1:35" x14ac:dyDescent="0.25">
      <c r="A13" s="17"/>
      <c r="B13" s="17"/>
      <c r="C13" s="18"/>
      <c r="D13" s="19" t="s">
        <v>67</v>
      </c>
      <c r="E13" s="19"/>
      <c r="F13" s="19"/>
      <c r="G13" s="19"/>
      <c r="H13" s="19"/>
      <c r="I13" s="19"/>
      <c r="J13" s="19"/>
      <c r="K13" s="49"/>
      <c r="L13" s="49">
        <f>+AA8+AA9</f>
        <v>24648.879999999997</v>
      </c>
      <c r="M13" s="19"/>
      <c r="N13" s="19"/>
      <c r="O13" s="19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1"/>
      <c r="AC13" s="21"/>
      <c r="AD13" s="20"/>
      <c r="AE13" s="22"/>
      <c r="AF13" s="22"/>
      <c r="AG13" s="22"/>
      <c r="AH13" s="22"/>
      <c r="AI13" s="17"/>
    </row>
    <row r="14" spans="1:35" x14ac:dyDescent="0.25">
      <c r="A14" s="17"/>
      <c r="B14" s="17"/>
      <c r="C14" s="18"/>
      <c r="D14" s="19" t="s">
        <v>68</v>
      </c>
      <c r="E14" s="19"/>
      <c r="F14" s="19"/>
      <c r="G14" s="19"/>
      <c r="H14" s="19"/>
      <c r="I14" s="19"/>
      <c r="J14" s="19"/>
      <c r="K14" s="49">
        <f>+K12*0.06-P6*0.06</f>
        <v>4414.5891441242702</v>
      </c>
      <c r="L14" s="49">
        <f>+T10*0.06-P10*0.06</f>
        <v>2795.9064579453711</v>
      </c>
      <c r="M14" s="19"/>
      <c r="N14" s="19"/>
      <c r="O14" s="19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1"/>
      <c r="AC14" s="21"/>
      <c r="AD14" s="20"/>
      <c r="AE14" s="22"/>
      <c r="AF14" s="22"/>
      <c r="AG14" s="22"/>
      <c r="AH14" s="22"/>
      <c r="AI14" s="17"/>
    </row>
    <row r="15" spans="1:35" x14ac:dyDescent="0.25">
      <c r="A15" s="17"/>
      <c r="B15" s="17"/>
      <c r="C15" s="18"/>
      <c r="D15" s="19" t="s">
        <v>69</v>
      </c>
      <c r="E15" s="19"/>
      <c r="F15" s="19"/>
      <c r="G15" s="19"/>
      <c r="H15" s="19"/>
      <c r="I15" s="19"/>
      <c r="J15" s="19"/>
      <c r="K15" s="49">
        <f>+K12*0.06</f>
        <v>4675.2343054145931</v>
      </c>
      <c r="L15" s="49">
        <f>+K12*0.06</f>
        <v>4675.2343054145931</v>
      </c>
      <c r="M15" s="19"/>
      <c r="N15" s="19"/>
      <c r="O15" s="19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1"/>
      <c r="AC15" s="21"/>
      <c r="AD15" s="20"/>
      <c r="AE15" s="22"/>
      <c r="AF15" s="22"/>
      <c r="AG15" s="22"/>
      <c r="AH15" s="22"/>
      <c r="AI15" s="17"/>
    </row>
    <row r="16" spans="1:35" x14ac:dyDescent="0.25">
      <c r="A16" s="17"/>
      <c r="B16" s="17"/>
      <c r="C16" s="18"/>
      <c r="D16" s="19" t="s">
        <v>70</v>
      </c>
      <c r="E16" s="19"/>
      <c r="F16" s="19"/>
      <c r="G16" s="19"/>
      <c r="H16" s="19"/>
      <c r="I16" s="19"/>
      <c r="J16" s="19"/>
      <c r="K16" s="49">
        <f>+K12+K13+K14+K15</f>
        <v>87010.395206448753</v>
      </c>
      <c r="L16" s="49">
        <f>+L12+L13+L14+L15</f>
        <v>81469.71620940289</v>
      </c>
      <c r="M16" s="19" t="s">
        <v>140</v>
      </c>
      <c r="N16" s="19"/>
      <c r="O16" s="19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>
        <f>+K16-L16</f>
        <v>5540.6789970458631</v>
      </c>
      <c r="AB16" s="21" t="s">
        <v>141</v>
      </c>
      <c r="AC16" s="21"/>
      <c r="AD16" s="20"/>
      <c r="AE16" s="22"/>
      <c r="AF16" s="22"/>
      <c r="AG16" s="22"/>
      <c r="AH16" s="22"/>
      <c r="AI16" s="17"/>
    </row>
    <row r="17" spans="1:35" x14ac:dyDescent="0.25">
      <c r="A17" s="17"/>
      <c r="B17" s="17"/>
      <c r="C17" s="18"/>
      <c r="D17" s="19" t="s">
        <v>71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1"/>
      <c r="AC17" s="21"/>
      <c r="AD17" s="20"/>
      <c r="AE17" s="22"/>
      <c r="AF17" s="22"/>
      <c r="AG17" s="22"/>
      <c r="AH17" s="22"/>
      <c r="AI17" s="17"/>
    </row>
    <row r="18" spans="1:35" x14ac:dyDescent="0.25">
      <c r="A18" s="17"/>
      <c r="B18" s="17"/>
      <c r="C18" s="18"/>
      <c r="D18" s="19" t="s">
        <v>73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1"/>
      <c r="AC18" s="21"/>
      <c r="AD18" s="20"/>
      <c r="AE18" s="22"/>
      <c r="AF18" s="22"/>
      <c r="AG18" s="22"/>
      <c r="AH18" s="22"/>
      <c r="AI18" s="17"/>
    </row>
    <row r="19" spans="1:35" x14ac:dyDescent="0.25">
      <c r="A19" s="17"/>
      <c r="B19" s="17"/>
      <c r="C19" s="18"/>
      <c r="D19" s="19" t="s">
        <v>74</v>
      </c>
      <c r="E19" s="20">
        <f>+T10-P10</f>
        <v>46598.440965756185</v>
      </c>
      <c r="F19" s="19" t="s">
        <v>75</v>
      </c>
      <c r="G19" s="19"/>
      <c r="H19" s="19"/>
      <c r="I19" s="19"/>
      <c r="J19" s="19"/>
      <c r="K19" s="19"/>
      <c r="L19" s="19"/>
      <c r="M19" s="19"/>
      <c r="N19" s="19"/>
      <c r="O19" s="19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1"/>
      <c r="AC19" s="21"/>
      <c r="AD19" s="20"/>
      <c r="AE19" s="22"/>
      <c r="AF19" s="22"/>
      <c r="AG19" s="22"/>
      <c r="AH19" s="22"/>
      <c r="AI19" s="17"/>
    </row>
    <row r="20" spans="1:35" x14ac:dyDescent="0.25">
      <c r="A20" s="17"/>
      <c r="B20" s="17"/>
      <c r="C20" s="18"/>
      <c r="D20" s="18" t="s">
        <v>76</v>
      </c>
      <c r="E20" s="53">
        <f>+K12</f>
        <v>77920.571756909892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21"/>
      <c r="AC20" s="21"/>
      <c r="AD20" s="20"/>
      <c r="AE20" s="22"/>
      <c r="AF20" s="22"/>
      <c r="AG20" s="22"/>
      <c r="AH20" s="22"/>
      <c r="AI20" s="17"/>
    </row>
    <row r="21" spans="1:35" x14ac:dyDescent="0.25">
      <c r="A21" s="17"/>
      <c r="B21" s="17"/>
      <c r="C21" s="18"/>
      <c r="D21" s="18" t="s">
        <v>77</v>
      </c>
      <c r="E21" s="53">
        <f>+K12</f>
        <v>77920.571756909892</v>
      </c>
      <c r="F21" s="54" t="s">
        <v>78</v>
      </c>
      <c r="G21" s="18"/>
      <c r="H21" s="18"/>
      <c r="I21" s="18"/>
      <c r="J21" s="18"/>
      <c r="K21" s="18"/>
      <c r="L21" s="18"/>
      <c r="M21" s="18"/>
      <c r="N21" s="18"/>
      <c r="O21" s="18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21"/>
      <c r="AC21" s="21"/>
      <c r="AD21" s="20"/>
      <c r="AE21" s="22"/>
      <c r="AF21" s="22"/>
      <c r="AG21" s="22"/>
      <c r="AH21" s="22"/>
      <c r="AI21" s="17"/>
    </row>
    <row r="22" spans="1:35" x14ac:dyDescent="0.25">
      <c r="A22" s="17"/>
      <c r="B22" s="17"/>
      <c r="C22" s="18"/>
      <c r="D22" s="18" t="s">
        <v>72</v>
      </c>
      <c r="E22" s="53">
        <f>+P10</f>
        <v>2751.2544802867383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21"/>
      <c r="AC22" s="21"/>
      <c r="AD22" s="20"/>
      <c r="AE22" s="22"/>
      <c r="AF22" s="22"/>
      <c r="AG22" s="22"/>
      <c r="AH22" s="22"/>
      <c r="AI22" s="17"/>
    </row>
  </sheetData>
  <mergeCells count="1">
    <mergeCell ref="I1:J1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4"/>
  <sheetViews>
    <sheetView zoomScale="90" zoomScaleNormal="90" workbookViewId="0"/>
  </sheetViews>
  <sheetFormatPr baseColWidth="10" defaultRowHeight="16.5" customHeight="1" x14ac:dyDescent="0.2"/>
  <cols>
    <col min="1" max="1" width="11.42578125" style="117"/>
    <col min="2" max="2" width="13" style="17" customWidth="1"/>
    <col min="3" max="4" width="11.42578125" style="17"/>
    <col min="5" max="5" width="12.5703125" style="17" customWidth="1"/>
    <col min="6" max="257" width="11.42578125" style="17"/>
    <col min="258" max="258" width="13" style="17" customWidth="1"/>
    <col min="259" max="260" width="11.42578125" style="17"/>
    <col min="261" max="261" width="12.5703125" style="17" customWidth="1"/>
    <col min="262" max="513" width="11.42578125" style="17"/>
    <col min="514" max="514" width="13" style="17" customWidth="1"/>
    <col min="515" max="516" width="11.42578125" style="17"/>
    <col min="517" max="517" width="12.5703125" style="17" customWidth="1"/>
    <col min="518" max="769" width="11.42578125" style="17"/>
    <col min="770" max="770" width="13" style="17" customWidth="1"/>
    <col min="771" max="772" width="11.42578125" style="17"/>
    <col min="773" max="773" width="12.5703125" style="17" customWidth="1"/>
    <col min="774" max="1025" width="11.42578125" style="17"/>
    <col min="1026" max="1026" width="13" style="17" customWidth="1"/>
    <col min="1027" max="1028" width="11.42578125" style="17"/>
    <col min="1029" max="1029" width="12.5703125" style="17" customWidth="1"/>
    <col min="1030" max="1281" width="11.42578125" style="17"/>
    <col min="1282" max="1282" width="13" style="17" customWidth="1"/>
    <col min="1283" max="1284" width="11.42578125" style="17"/>
    <col min="1285" max="1285" width="12.5703125" style="17" customWidth="1"/>
    <col min="1286" max="1537" width="11.42578125" style="17"/>
    <col min="1538" max="1538" width="13" style="17" customWidth="1"/>
    <col min="1539" max="1540" width="11.42578125" style="17"/>
    <col min="1541" max="1541" width="12.5703125" style="17" customWidth="1"/>
    <col min="1542" max="1793" width="11.42578125" style="17"/>
    <col min="1794" max="1794" width="13" style="17" customWidth="1"/>
    <col min="1795" max="1796" width="11.42578125" style="17"/>
    <col min="1797" max="1797" width="12.5703125" style="17" customWidth="1"/>
    <col min="1798" max="2049" width="11.42578125" style="17"/>
    <col min="2050" max="2050" width="13" style="17" customWidth="1"/>
    <col min="2051" max="2052" width="11.42578125" style="17"/>
    <col min="2053" max="2053" width="12.5703125" style="17" customWidth="1"/>
    <col min="2054" max="2305" width="11.42578125" style="17"/>
    <col min="2306" max="2306" width="13" style="17" customWidth="1"/>
    <col min="2307" max="2308" width="11.42578125" style="17"/>
    <col min="2309" max="2309" width="12.5703125" style="17" customWidth="1"/>
    <col min="2310" max="2561" width="11.42578125" style="17"/>
    <col min="2562" max="2562" width="13" style="17" customWidth="1"/>
    <col min="2563" max="2564" width="11.42578125" style="17"/>
    <col min="2565" max="2565" width="12.5703125" style="17" customWidth="1"/>
    <col min="2566" max="2817" width="11.42578125" style="17"/>
    <col min="2818" max="2818" width="13" style="17" customWidth="1"/>
    <col min="2819" max="2820" width="11.42578125" style="17"/>
    <col min="2821" max="2821" width="12.5703125" style="17" customWidth="1"/>
    <col min="2822" max="3073" width="11.42578125" style="17"/>
    <col min="3074" max="3074" width="13" style="17" customWidth="1"/>
    <col min="3075" max="3076" width="11.42578125" style="17"/>
    <col min="3077" max="3077" width="12.5703125" style="17" customWidth="1"/>
    <col min="3078" max="3329" width="11.42578125" style="17"/>
    <col min="3330" max="3330" width="13" style="17" customWidth="1"/>
    <col min="3331" max="3332" width="11.42578125" style="17"/>
    <col min="3333" max="3333" width="12.5703125" style="17" customWidth="1"/>
    <col min="3334" max="3585" width="11.42578125" style="17"/>
    <col min="3586" max="3586" width="13" style="17" customWidth="1"/>
    <col min="3587" max="3588" width="11.42578125" style="17"/>
    <col min="3589" max="3589" width="12.5703125" style="17" customWidth="1"/>
    <col min="3590" max="3841" width="11.42578125" style="17"/>
    <col min="3842" max="3842" width="13" style="17" customWidth="1"/>
    <col min="3843" max="3844" width="11.42578125" style="17"/>
    <col min="3845" max="3845" width="12.5703125" style="17" customWidth="1"/>
    <col min="3846" max="4097" width="11.42578125" style="17"/>
    <col min="4098" max="4098" width="13" style="17" customWidth="1"/>
    <col min="4099" max="4100" width="11.42578125" style="17"/>
    <col min="4101" max="4101" width="12.5703125" style="17" customWidth="1"/>
    <col min="4102" max="4353" width="11.42578125" style="17"/>
    <col min="4354" max="4354" width="13" style="17" customWidth="1"/>
    <col min="4355" max="4356" width="11.42578125" style="17"/>
    <col min="4357" max="4357" width="12.5703125" style="17" customWidth="1"/>
    <col min="4358" max="4609" width="11.42578125" style="17"/>
    <col min="4610" max="4610" width="13" style="17" customWidth="1"/>
    <col min="4611" max="4612" width="11.42578125" style="17"/>
    <col min="4613" max="4613" width="12.5703125" style="17" customWidth="1"/>
    <col min="4614" max="4865" width="11.42578125" style="17"/>
    <col min="4866" max="4866" width="13" style="17" customWidth="1"/>
    <col min="4867" max="4868" width="11.42578125" style="17"/>
    <col min="4869" max="4869" width="12.5703125" style="17" customWidth="1"/>
    <col min="4870" max="5121" width="11.42578125" style="17"/>
    <col min="5122" max="5122" width="13" style="17" customWidth="1"/>
    <col min="5123" max="5124" width="11.42578125" style="17"/>
    <col min="5125" max="5125" width="12.5703125" style="17" customWidth="1"/>
    <col min="5126" max="5377" width="11.42578125" style="17"/>
    <col min="5378" max="5378" width="13" style="17" customWidth="1"/>
    <col min="5379" max="5380" width="11.42578125" style="17"/>
    <col min="5381" max="5381" width="12.5703125" style="17" customWidth="1"/>
    <col min="5382" max="5633" width="11.42578125" style="17"/>
    <col min="5634" max="5634" width="13" style="17" customWidth="1"/>
    <col min="5635" max="5636" width="11.42578125" style="17"/>
    <col min="5637" max="5637" width="12.5703125" style="17" customWidth="1"/>
    <col min="5638" max="5889" width="11.42578125" style="17"/>
    <col min="5890" max="5890" width="13" style="17" customWidth="1"/>
    <col min="5891" max="5892" width="11.42578125" style="17"/>
    <col min="5893" max="5893" width="12.5703125" style="17" customWidth="1"/>
    <col min="5894" max="6145" width="11.42578125" style="17"/>
    <col min="6146" max="6146" width="13" style="17" customWidth="1"/>
    <col min="6147" max="6148" width="11.42578125" style="17"/>
    <col min="6149" max="6149" width="12.5703125" style="17" customWidth="1"/>
    <col min="6150" max="6401" width="11.42578125" style="17"/>
    <col min="6402" max="6402" width="13" style="17" customWidth="1"/>
    <col min="6403" max="6404" width="11.42578125" style="17"/>
    <col min="6405" max="6405" width="12.5703125" style="17" customWidth="1"/>
    <col min="6406" max="6657" width="11.42578125" style="17"/>
    <col min="6658" max="6658" width="13" style="17" customWidth="1"/>
    <col min="6659" max="6660" width="11.42578125" style="17"/>
    <col min="6661" max="6661" width="12.5703125" style="17" customWidth="1"/>
    <col min="6662" max="6913" width="11.42578125" style="17"/>
    <col min="6914" max="6914" width="13" style="17" customWidth="1"/>
    <col min="6915" max="6916" width="11.42578125" style="17"/>
    <col min="6917" max="6917" width="12.5703125" style="17" customWidth="1"/>
    <col min="6918" max="7169" width="11.42578125" style="17"/>
    <col min="7170" max="7170" width="13" style="17" customWidth="1"/>
    <col min="7171" max="7172" width="11.42578125" style="17"/>
    <col min="7173" max="7173" width="12.5703125" style="17" customWidth="1"/>
    <col min="7174" max="7425" width="11.42578125" style="17"/>
    <col min="7426" max="7426" width="13" style="17" customWidth="1"/>
    <col min="7427" max="7428" width="11.42578125" style="17"/>
    <col min="7429" max="7429" width="12.5703125" style="17" customWidth="1"/>
    <col min="7430" max="7681" width="11.42578125" style="17"/>
    <col min="7682" max="7682" width="13" style="17" customWidth="1"/>
    <col min="7683" max="7684" width="11.42578125" style="17"/>
    <col min="7685" max="7685" width="12.5703125" style="17" customWidth="1"/>
    <col min="7686" max="7937" width="11.42578125" style="17"/>
    <col min="7938" max="7938" width="13" style="17" customWidth="1"/>
    <col min="7939" max="7940" width="11.42578125" style="17"/>
    <col min="7941" max="7941" width="12.5703125" style="17" customWidth="1"/>
    <col min="7942" max="8193" width="11.42578125" style="17"/>
    <col min="8194" max="8194" width="13" style="17" customWidth="1"/>
    <col min="8195" max="8196" width="11.42578125" style="17"/>
    <col min="8197" max="8197" width="12.5703125" style="17" customWidth="1"/>
    <col min="8198" max="8449" width="11.42578125" style="17"/>
    <col min="8450" max="8450" width="13" style="17" customWidth="1"/>
    <col min="8451" max="8452" width="11.42578125" style="17"/>
    <col min="8453" max="8453" width="12.5703125" style="17" customWidth="1"/>
    <col min="8454" max="8705" width="11.42578125" style="17"/>
    <col min="8706" max="8706" width="13" style="17" customWidth="1"/>
    <col min="8707" max="8708" width="11.42578125" style="17"/>
    <col min="8709" max="8709" width="12.5703125" style="17" customWidth="1"/>
    <col min="8710" max="8961" width="11.42578125" style="17"/>
    <col min="8962" max="8962" width="13" style="17" customWidth="1"/>
    <col min="8963" max="8964" width="11.42578125" style="17"/>
    <col min="8965" max="8965" width="12.5703125" style="17" customWidth="1"/>
    <col min="8966" max="9217" width="11.42578125" style="17"/>
    <col min="9218" max="9218" width="13" style="17" customWidth="1"/>
    <col min="9219" max="9220" width="11.42578125" style="17"/>
    <col min="9221" max="9221" width="12.5703125" style="17" customWidth="1"/>
    <col min="9222" max="9473" width="11.42578125" style="17"/>
    <col min="9474" max="9474" width="13" style="17" customWidth="1"/>
    <col min="9475" max="9476" width="11.42578125" style="17"/>
    <col min="9477" max="9477" width="12.5703125" style="17" customWidth="1"/>
    <col min="9478" max="9729" width="11.42578125" style="17"/>
    <col min="9730" max="9730" width="13" style="17" customWidth="1"/>
    <col min="9731" max="9732" width="11.42578125" style="17"/>
    <col min="9733" max="9733" width="12.5703125" style="17" customWidth="1"/>
    <col min="9734" max="9985" width="11.42578125" style="17"/>
    <col min="9986" max="9986" width="13" style="17" customWidth="1"/>
    <col min="9987" max="9988" width="11.42578125" style="17"/>
    <col min="9989" max="9989" width="12.5703125" style="17" customWidth="1"/>
    <col min="9990" max="10241" width="11.42578125" style="17"/>
    <col min="10242" max="10242" width="13" style="17" customWidth="1"/>
    <col min="10243" max="10244" width="11.42578125" style="17"/>
    <col min="10245" max="10245" width="12.5703125" style="17" customWidth="1"/>
    <col min="10246" max="10497" width="11.42578125" style="17"/>
    <col min="10498" max="10498" width="13" style="17" customWidth="1"/>
    <col min="10499" max="10500" width="11.42578125" style="17"/>
    <col min="10501" max="10501" width="12.5703125" style="17" customWidth="1"/>
    <col min="10502" max="10753" width="11.42578125" style="17"/>
    <col min="10754" max="10754" width="13" style="17" customWidth="1"/>
    <col min="10755" max="10756" width="11.42578125" style="17"/>
    <col min="10757" max="10757" width="12.5703125" style="17" customWidth="1"/>
    <col min="10758" max="11009" width="11.42578125" style="17"/>
    <col min="11010" max="11010" width="13" style="17" customWidth="1"/>
    <col min="11011" max="11012" width="11.42578125" style="17"/>
    <col min="11013" max="11013" width="12.5703125" style="17" customWidth="1"/>
    <col min="11014" max="11265" width="11.42578125" style="17"/>
    <col min="11266" max="11266" width="13" style="17" customWidth="1"/>
    <col min="11267" max="11268" width="11.42578125" style="17"/>
    <col min="11269" max="11269" width="12.5703125" style="17" customWidth="1"/>
    <col min="11270" max="11521" width="11.42578125" style="17"/>
    <col min="11522" max="11522" width="13" style="17" customWidth="1"/>
    <col min="11523" max="11524" width="11.42578125" style="17"/>
    <col min="11525" max="11525" width="12.5703125" style="17" customWidth="1"/>
    <col min="11526" max="11777" width="11.42578125" style="17"/>
    <col min="11778" max="11778" width="13" style="17" customWidth="1"/>
    <col min="11779" max="11780" width="11.42578125" style="17"/>
    <col min="11781" max="11781" width="12.5703125" style="17" customWidth="1"/>
    <col min="11782" max="12033" width="11.42578125" style="17"/>
    <col min="12034" max="12034" width="13" style="17" customWidth="1"/>
    <col min="12035" max="12036" width="11.42578125" style="17"/>
    <col min="12037" max="12037" width="12.5703125" style="17" customWidth="1"/>
    <col min="12038" max="12289" width="11.42578125" style="17"/>
    <col min="12290" max="12290" width="13" style="17" customWidth="1"/>
    <col min="12291" max="12292" width="11.42578125" style="17"/>
    <col min="12293" max="12293" width="12.5703125" style="17" customWidth="1"/>
    <col min="12294" max="12545" width="11.42578125" style="17"/>
    <col min="12546" max="12546" width="13" style="17" customWidth="1"/>
    <col min="12547" max="12548" width="11.42578125" style="17"/>
    <col min="12549" max="12549" width="12.5703125" style="17" customWidth="1"/>
    <col min="12550" max="12801" width="11.42578125" style="17"/>
    <col min="12802" max="12802" width="13" style="17" customWidth="1"/>
    <col min="12803" max="12804" width="11.42578125" style="17"/>
    <col min="12805" max="12805" width="12.5703125" style="17" customWidth="1"/>
    <col min="12806" max="13057" width="11.42578125" style="17"/>
    <col min="13058" max="13058" width="13" style="17" customWidth="1"/>
    <col min="13059" max="13060" width="11.42578125" style="17"/>
    <col min="13061" max="13061" width="12.5703125" style="17" customWidth="1"/>
    <col min="13062" max="13313" width="11.42578125" style="17"/>
    <col min="13314" max="13314" width="13" style="17" customWidth="1"/>
    <col min="13315" max="13316" width="11.42578125" style="17"/>
    <col min="13317" max="13317" width="12.5703125" style="17" customWidth="1"/>
    <col min="13318" max="13569" width="11.42578125" style="17"/>
    <col min="13570" max="13570" width="13" style="17" customWidth="1"/>
    <col min="13571" max="13572" width="11.42578125" style="17"/>
    <col min="13573" max="13573" width="12.5703125" style="17" customWidth="1"/>
    <col min="13574" max="13825" width="11.42578125" style="17"/>
    <col min="13826" max="13826" width="13" style="17" customWidth="1"/>
    <col min="13827" max="13828" width="11.42578125" style="17"/>
    <col min="13829" max="13829" width="12.5703125" style="17" customWidth="1"/>
    <col min="13830" max="14081" width="11.42578125" style="17"/>
    <col min="14082" max="14082" width="13" style="17" customWidth="1"/>
    <col min="14083" max="14084" width="11.42578125" style="17"/>
    <col min="14085" max="14085" width="12.5703125" style="17" customWidth="1"/>
    <col min="14086" max="14337" width="11.42578125" style="17"/>
    <col min="14338" max="14338" width="13" style="17" customWidth="1"/>
    <col min="14339" max="14340" width="11.42578125" style="17"/>
    <col min="14341" max="14341" width="12.5703125" style="17" customWidth="1"/>
    <col min="14342" max="14593" width="11.42578125" style="17"/>
    <col min="14594" max="14594" width="13" style="17" customWidth="1"/>
    <col min="14595" max="14596" width="11.42578125" style="17"/>
    <col min="14597" max="14597" width="12.5703125" style="17" customWidth="1"/>
    <col min="14598" max="14849" width="11.42578125" style="17"/>
    <col min="14850" max="14850" width="13" style="17" customWidth="1"/>
    <col min="14851" max="14852" width="11.42578125" style="17"/>
    <col min="14853" max="14853" width="12.5703125" style="17" customWidth="1"/>
    <col min="14854" max="15105" width="11.42578125" style="17"/>
    <col min="15106" max="15106" width="13" style="17" customWidth="1"/>
    <col min="15107" max="15108" width="11.42578125" style="17"/>
    <col min="15109" max="15109" width="12.5703125" style="17" customWidth="1"/>
    <col min="15110" max="15361" width="11.42578125" style="17"/>
    <col min="15362" max="15362" width="13" style="17" customWidth="1"/>
    <col min="15363" max="15364" width="11.42578125" style="17"/>
    <col min="15365" max="15365" width="12.5703125" style="17" customWidth="1"/>
    <col min="15366" max="15617" width="11.42578125" style="17"/>
    <col min="15618" max="15618" width="13" style="17" customWidth="1"/>
    <col min="15619" max="15620" width="11.42578125" style="17"/>
    <col min="15621" max="15621" width="12.5703125" style="17" customWidth="1"/>
    <col min="15622" max="15873" width="11.42578125" style="17"/>
    <col min="15874" max="15874" width="13" style="17" customWidth="1"/>
    <col min="15875" max="15876" width="11.42578125" style="17"/>
    <col min="15877" max="15877" width="12.5703125" style="17" customWidth="1"/>
    <col min="15878" max="16129" width="11.42578125" style="17"/>
    <col min="16130" max="16130" width="13" style="17" customWidth="1"/>
    <col min="16131" max="16132" width="11.42578125" style="17"/>
    <col min="16133" max="16133" width="12.5703125" style="17" customWidth="1"/>
    <col min="16134" max="16384" width="11.42578125" style="17"/>
  </cols>
  <sheetData>
    <row r="1" spans="1:16" ht="16.5" customHeight="1" x14ac:dyDescent="0.2">
      <c r="A1" s="55" t="s">
        <v>79</v>
      </c>
      <c r="B1" s="56" t="s">
        <v>133</v>
      </c>
      <c r="C1" s="57"/>
      <c r="D1" s="57"/>
      <c r="E1" s="58"/>
      <c r="F1" s="57"/>
      <c r="G1" s="57" t="s">
        <v>80</v>
      </c>
      <c r="H1" s="57"/>
      <c r="I1" s="56" t="str">
        <f>+[1]primaria!F5</f>
        <v>Marzo</v>
      </c>
      <c r="J1" s="59">
        <v>2020</v>
      </c>
      <c r="M1" s="53"/>
      <c r="P1" s="17">
        <v>1</v>
      </c>
    </row>
    <row r="2" spans="1:16" ht="16.5" customHeight="1" x14ac:dyDescent="0.2">
      <c r="A2" s="60" t="s">
        <v>81</v>
      </c>
      <c r="B2" s="23" t="s">
        <v>82</v>
      </c>
      <c r="C2" s="23"/>
      <c r="D2" s="23"/>
      <c r="E2" s="61"/>
      <c r="F2" s="23"/>
      <c r="G2" s="23"/>
      <c r="H2" s="23"/>
      <c r="I2" s="23"/>
      <c r="J2" s="62"/>
      <c r="M2" s="53"/>
    </row>
    <row r="3" spans="1:16" ht="16.5" customHeight="1" x14ac:dyDescent="0.2">
      <c r="A3" s="60" t="s">
        <v>83</v>
      </c>
      <c r="B3" s="19" t="s">
        <v>133</v>
      </c>
      <c r="C3" s="23"/>
      <c r="D3" s="23"/>
      <c r="E3" s="61"/>
      <c r="F3" s="23"/>
      <c r="G3" s="23"/>
      <c r="H3" s="23"/>
      <c r="I3" s="23"/>
      <c r="J3" s="62"/>
      <c r="M3" s="53"/>
    </row>
    <row r="4" spans="1:16" ht="16.5" customHeight="1" x14ac:dyDescent="0.2">
      <c r="A4" s="60" t="s">
        <v>84</v>
      </c>
      <c r="B4" s="63" t="s">
        <v>133</v>
      </c>
      <c r="C4" s="23"/>
      <c r="D4" s="23"/>
      <c r="E4" s="61"/>
      <c r="F4" s="23"/>
      <c r="G4" s="23" t="s">
        <v>85</v>
      </c>
      <c r="H4" s="23" t="s">
        <v>86</v>
      </c>
      <c r="I4" s="23"/>
      <c r="J4" s="62"/>
      <c r="M4" s="53"/>
    </row>
    <row r="5" spans="1:16" ht="16.5" customHeight="1" x14ac:dyDescent="0.2">
      <c r="A5" s="64"/>
      <c r="B5" s="65"/>
      <c r="C5" s="65"/>
      <c r="D5" s="65"/>
      <c r="E5" s="66"/>
      <c r="F5" s="65"/>
      <c r="G5" s="65" t="s">
        <v>87</v>
      </c>
      <c r="H5" s="65" t="s">
        <v>88</v>
      </c>
      <c r="I5" s="65"/>
      <c r="J5" s="67"/>
      <c r="M5" s="53"/>
    </row>
    <row r="6" spans="1:16" ht="16.5" customHeight="1" x14ac:dyDescent="0.2">
      <c r="A6" s="68" t="s">
        <v>89</v>
      </c>
      <c r="B6" s="69" t="s">
        <v>5</v>
      </c>
      <c r="C6" s="69"/>
      <c r="D6" s="69"/>
      <c r="E6" s="70" t="s">
        <v>3</v>
      </c>
      <c r="F6" s="69"/>
      <c r="G6" s="69" t="s">
        <v>90</v>
      </c>
      <c r="H6" s="69"/>
      <c r="I6" s="69"/>
      <c r="J6" s="71"/>
      <c r="M6" s="53"/>
    </row>
    <row r="7" spans="1:16" ht="16.5" customHeight="1" x14ac:dyDescent="0.2">
      <c r="A7" s="72" t="s">
        <v>134</v>
      </c>
      <c r="B7" s="19" t="s">
        <v>133</v>
      </c>
      <c r="C7" s="23"/>
      <c r="D7" s="23"/>
      <c r="E7" s="73" t="str">
        <f>+A7</f>
        <v>xx</v>
      </c>
      <c r="F7" s="23"/>
      <c r="G7" s="19" t="s">
        <v>91</v>
      </c>
      <c r="H7" s="23"/>
      <c r="I7" s="23"/>
      <c r="J7" s="62"/>
      <c r="M7" s="53"/>
    </row>
    <row r="8" spans="1:16" ht="16.5" customHeight="1" x14ac:dyDescent="0.2">
      <c r="A8" s="68" t="s">
        <v>92</v>
      </c>
      <c r="B8" s="69"/>
      <c r="C8" s="69" t="s">
        <v>93</v>
      </c>
      <c r="D8" s="69"/>
      <c r="E8" s="70" t="s">
        <v>94</v>
      </c>
      <c r="F8" s="69"/>
      <c r="G8" s="69" t="s">
        <v>95</v>
      </c>
      <c r="H8" s="69"/>
      <c r="I8" s="69"/>
      <c r="J8" s="71"/>
      <c r="M8" s="53"/>
    </row>
    <row r="9" spans="1:16" ht="16.5" customHeight="1" x14ac:dyDescent="0.2">
      <c r="A9" s="72">
        <f>+[1]primaria!G8</f>
        <v>0</v>
      </c>
      <c r="B9" s="74" t="s">
        <v>135</v>
      </c>
      <c r="C9" s="19" t="str">
        <f>+planilla!F8</f>
        <v>ADMINIST.2º</v>
      </c>
      <c r="D9" s="23"/>
      <c r="E9" s="75">
        <f>+planilla!E8</f>
        <v>34043</v>
      </c>
      <c r="F9" s="23"/>
      <c r="G9" s="19" t="str">
        <f>+B9</f>
        <v>No docente</v>
      </c>
      <c r="H9" s="23"/>
      <c r="I9" s="23"/>
      <c r="J9" s="62"/>
      <c r="M9" s="53"/>
    </row>
    <row r="10" spans="1:16" ht="16.5" customHeight="1" x14ac:dyDescent="0.2">
      <c r="A10" s="123" t="s">
        <v>96</v>
      </c>
      <c r="B10" s="124"/>
      <c r="C10" s="124"/>
      <c r="D10" s="124"/>
      <c r="E10" s="124"/>
      <c r="F10" s="125" t="s">
        <v>97</v>
      </c>
      <c r="G10" s="125"/>
      <c r="H10" s="125"/>
      <c r="I10" s="125"/>
      <c r="J10" s="126"/>
      <c r="M10" s="53"/>
    </row>
    <row r="11" spans="1:16" ht="16.5" customHeight="1" x14ac:dyDescent="0.2">
      <c r="A11" s="76" t="s">
        <v>98</v>
      </c>
      <c r="B11" s="77" t="s">
        <v>99</v>
      </c>
      <c r="C11" s="77"/>
      <c r="D11" s="77" t="s">
        <v>100</v>
      </c>
      <c r="E11" s="77" t="s">
        <v>101</v>
      </c>
      <c r="F11" s="77" t="s">
        <v>98</v>
      </c>
      <c r="G11" s="77" t="s">
        <v>98</v>
      </c>
      <c r="H11" s="77" t="s">
        <v>102</v>
      </c>
      <c r="I11" s="77"/>
      <c r="J11" s="78" t="s">
        <v>103</v>
      </c>
      <c r="M11" s="53"/>
    </row>
    <row r="12" spans="1:16" ht="16.5" customHeight="1" x14ac:dyDescent="0.2">
      <c r="A12" s="79">
        <v>1</v>
      </c>
      <c r="B12" s="80" t="s">
        <v>104</v>
      </c>
      <c r="C12" s="80"/>
      <c r="D12" s="81">
        <f>+planilla!K8</f>
        <v>13874.446</v>
      </c>
      <c r="E12" s="81"/>
      <c r="F12" s="80">
        <v>200</v>
      </c>
      <c r="G12" s="80" t="s">
        <v>105</v>
      </c>
      <c r="H12" s="80"/>
      <c r="I12" s="80"/>
      <c r="J12" s="82">
        <f>+D26*0.11</f>
        <v>4108.4606494303134</v>
      </c>
      <c r="M12" s="53"/>
    </row>
    <row r="13" spans="1:16" ht="16.5" customHeight="1" x14ac:dyDescent="0.2">
      <c r="A13" s="60">
        <v>19</v>
      </c>
      <c r="B13" s="23" t="s">
        <v>136</v>
      </c>
      <c r="C13" s="23"/>
      <c r="D13" s="20">
        <f>+planilla!M8</f>
        <v>693.72230000000002</v>
      </c>
      <c r="E13" s="61"/>
      <c r="F13" s="23">
        <v>218</v>
      </c>
      <c r="G13" s="23" t="s">
        <v>106</v>
      </c>
      <c r="H13" s="23"/>
      <c r="I13" s="23"/>
      <c r="J13" s="83"/>
      <c r="M13" s="53"/>
    </row>
    <row r="14" spans="1:16" ht="16.5" customHeight="1" x14ac:dyDescent="0.2">
      <c r="A14" s="60">
        <v>47</v>
      </c>
      <c r="B14" s="23" t="s">
        <v>130</v>
      </c>
      <c r="C14" s="23"/>
      <c r="D14" s="20">
        <f>+planilla!L8</f>
        <v>10267.090039999999</v>
      </c>
      <c r="E14" s="61"/>
      <c r="F14" s="23">
        <v>240</v>
      </c>
      <c r="G14" s="23" t="s">
        <v>107</v>
      </c>
      <c r="H14" s="23"/>
      <c r="I14" s="23"/>
      <c r="J14" s="83">
        <f>+planilla!AD8</f>
        <v>2179.5831539999999</v>
      </c>
      <c r="M14" s="53"/>
    </row>
    <row r="15" spans="1:16" ht="16.5" customHeight="1" x14ac:dyDescent="0.2">
      <c r="A15" s="60">
        <v>21</v>
      </c>
      <c r="B15" s="23" t="s">
        <v>108</v>
      </c>
      <c r="C15" s="23"/>
      <c r="D15" s="20"/>
      <c r="E15" s="61"/>
      <c r="F15" s="23">
        <v>241</v>
      </c>
      <c r="G15" s="23" t="s">
        <v>109</v>
      </c>
      <c r="H15" s="23"/>
      <c r="I15" s="23"/>
      <c r="J15" s="83">
        <f>+planilla!AC8</f>
        <v>1769.1935810943935</v>
      </c>
      <c r="M15" s="53"/>
    </row>
    <row r="16" spans="1:16" ht="16.5" customHeight="1" x14ac:dyDescent="0.2">
      <c r="A16" s="60">
        <v>144</v>
      </c>
      <c r="B16" s="23" t="s">
        <v>110</v>
      </c>
      <c r="C16" s="23"/>
      <c r="D16" s="20">
        <f>+planilla!N8</f>
        <v>1387.4446</v>
      </c>
      <c r="E16" s="61"/>
      <c r="F16" s="23">
        <v>590</v>
      </c>
      <c r="G16" s="23" t="s">
        <v>111</v>
      </c>
      <c r="H16" s="23"/>
      <c r="I16" s="23" t="s">
        <v>112</v>
      </c>
      <c r="J16" s="83">
        <f>IF(I16="SI",D26*0.02,0)</f>
        <v>0</v>
      </c>
      <c r="M16" s="53"/>
    </row>
    <row r="17" spans="1:13" ht="16.5" customHeight="1" x14ac:dyDescent="0.2">
      <c r="A17" s="60">
        <v>79</v>
      </c>
      <c r="B17" s="23" t="s">
        <v>131</v>
      </c>
      <c r="C17" s="23"/>
      <c r="D17" s="20">
        <f>+planilla!O8</f>
        <v>9683.2117289819998</v>
      </c>
      <c r="E17" s="61"/>
      <c r="F17" s="23">
        <v>999</v>
      </c>
      <c r="G17" s="23" t="s">
        <v>113</v>
      </c>
      <c r="H17" s="23"/>
      <c r="I17" s="23"/>
      <c r="J17" s="83">
        <f>+[1]primaria!AK8</f>
        <v>0</v>
      </c>
      <c r="M17" s="53"/>
    </row>
    <row r="18" spans="1:13" ht="16.5" customHeight="1" x14ac:dyDescent="0.2">
      <c r="A18" s="60">
        <v>888</v>
      </c>
      <c r="B18" s="23" t="s">
        <v>137</v>
      </c>
      <c r="C18" s="23"/>
      <c r="D18" s="20">
        <f>+planilla!P8</f>
        <v>1443.7275985663082</v>
      </c>
      <c r="E18" s="61"/>
      <c r="F18" s="23"/>
      <c r="G18" s="23"/>
      <c r="H18" s="23"/>
      <c r="I18" s="23"/>
      <c r="J18" s="83"/>
      <c r="M18" s="53"/>
    </row>
    <row r="19" spans="1:13" ht="16.5" customHeight="1" x14ac:dyDescent="0.2">
      <c r="A19" s="60">
        <v>71</v>
      </c>
      <c r="B19" s="23" t="s">
        <v>138</v>
      </c>
      <c r="C19" s="23"/>
      <c r="D19" s="20"/>
      <c r="E19" s="49">
        <f>+planilla!AA8</f>
        <v>18655.169999999998</v>
      </c>
      <c r="F19" s="23"/>
      <c r="G19" s="23"/>
      <c r="H19" s="23"/>
      <c r="I19" s="23"/>
      <c r="J19" s="62"/>
      <c r="M19" s="53"/>
    </row>
    <row r="20" spans="1:13" ht="16.5" customHeight="1" x14ac:dyDescent="0.2">
      <c r="A20" s="60">
        <v>999</v>
      </c>
      <c r="B20" s="23" t="s">
        <v>114</v>
      </c>
      <c r="C20" s="23"/>
      <c r="D20" s="20">
        <f>+[1]primaria!T8</f>
        <v>0</v>
      </c>
      <c r="E20" s="61"/>
      <c r="F20" s="23"/>
      <c r="G20" s="23"/>
      <c r="H20" s="23"/>
      <c r="I20" s="23"/>
      <c r="J20" s="62"/>
      <c r="M20" s="53"/>
    </row>
    <row r="21" spans="1:13" ht="16.5" customHeight="1" x14ac:dyDescent="0.2">
      <c r="A21" s="60"/>
      <c r="B21" s="23"/>
      <c r="C21" s="23"/>
      <c r="D21" s="23"/>
      <c r="E21" s="49"/>
      <c r="F21" s="23"/>
      <c r="G21" s="23"/>
      <c r="H21" s="23"/>
      <c r="I21" s="23"/>
      <c r="J21" s="62"/>
      <c r="M21" s="53"/>
    </row>
    <row r="22" spans="1:13" ht="16.5" customHeight="1" x14ac:dyDescent="0.2">
      <c r="A22" s="60">
        <v>101</v>
      </c>
      <c r="B22" s="23" t="s">
        <v>115</v>
      </c>
      <c r="C22" s="23"/>
      <c r="D22" s="23"/>
      <c r="E22" s="49"/>
      <c r="F22" s="23"/>
      <c r="G22" s="23"/>
      <c r="H22" s="23"/>
      <c r="I22" s="23"/>
      <c r="J22" s="62"/>
      <c r="M22" s="53"/>
    </row>
    <row r="23" spans="1:13" ht="16.5" customHeight="1" x14ac:dyDescent="0.2">
      <c r="A23" s="60">
        <v>102</v>
      </c>
      <c r="B23" s="23" t="s">
        <v>116</v>
      </c>
      <c r="C23" s="23"/>
      <c r="D23" s="23"/>
      <c r="E23" s="49"/>
      <c r="F23" s="23"/>
      <c r="G23" s="23"/>
      <c r="H23" s="23"/>
      <c r="I23" s="23"/>
      <c r="J23" s="62"/>
      <c r="M23" s="53"/>
    </row>
    <row r="24" spans="1:13" ht="16.5" customHeight="1" x14ac:dyDescent="0.2">
      <c r="A24" s="60"/>
      <c r="B24" s="23"/>
      <c r="C24" s="23"/>
      <c r="D24" s="23"/>
      <c r="E24" s="49"/>
      <c r="F24" s="23"/>
      <c r="G24" s="23"/>
      <c r="H24" s="23"/>
      <c r="I24" s="23"/>
      <c r="J24" s="62"/>
      <c r="M24" s="53"/>
    </row>
    <row r="25" spans="1:13" ht="16.5" customHeight="1" x14ac:dyDescent="0.2">
      <c r="A25" s="60"/>
      <c r="B25" s="23"/>
      <c r="C25" s="23"/>
      <c r="D25" s="23"/>
      <c r="E25" s="61"/>
      <c r="F25" s="23"/>
      <c r="G25" s="23"/>
      <c r="H25" s="23"/>
      <c r="I25" s="23"/>
      <c r="J25" s="62"/>
      <c r="M25" s="53"/>
    </row>
    <row r="26" spans="1:13" ht="16.5" customHeight="1" x14ac:dyDescent="0.2">
      <c r="A26" s="79"/>
      <c r="B26" s="80" t="s">
        <v>117</v>
      </c>
      <c r="C26" s="80"/>
      <c r="D26" s="81">
        <f>+SUM(D12:D25)</f>
        <v>37349.642267548305</v>
      </c>
      <c r="E26" s="84">
        <f>+SUM(E12:E25)</f>
        <v>18655.169999999998</v>
      </c>
      <c r="F26" s="80"/>
      <c r="G26" s="80" t="s">
        <v>117</v>
      </c>
      <c r="H26" s="80"/>
      <c r="I26" s="80"/>
      <c r="J26" s="82">
        <f>+SUM(J12:J25)</f>
        <v>8057.2373845247066</v>
      </c>
      <c r="M26" s="53"/>
    </row>
    <row r="27" spans="1:13" ht="16.5" customHeight="1" x14ac:dyDescent="0.2">
      <c r="A27" s="68"/>
      <c r="B27" s="69" t="s">
        <v>118</v>
      </c>
      <c r="C27" s="69"/>
      <c r="D27" s="69"/>
      <c r="E27" s="70"/>
      <c r="F27" s="69"/>
      <c r="G27" s="69"/>
      <c r="H27" s="69"/>
      <c r="I27" s="69"/>
      <c r="J27" s="85">
        <f>+D26+E26-J26</f>
        <v>47947.574883023597</v>
      </c>
      <c r="L27" s="53">
        <f>+planilla!AI8</f>
        <v>47947.574883023597</v>
      </c>
      <c r="M27" s="53">
        <f>+J27-L27</f>
        <v>0</v>
      </c>
    </row>
    <row r="28" spans="1:13" ht="16.5" customHeight="1" x14ac:dyDescent="0.2">
      <c r="A28" s="60"/>
      <c r="B28" s="86" t="s">
        <v>119</v>
      </c>
      <c r="C28" s="23" t="s">
        <v>132</v>
      </c>
      <c r="D28" s="23"/>
      <c r="E28" s="61"/>
      <c r="F28" s="23"/>
      <c r="G28" s="23"/>
      <c r="H28" s="23"/>
      <c r="I28" s="23"/>
      <c r="J28" s="62"/>
      <c r="M28" s="53"/>
    </row>
    <row r="29" spans="1:13" ht="16.5" customHeight="1" x14ac:dyDescent="0.2">
      <c r="A29" s="60" t="s">
        <v>120</v>
      </c>
      <c r="B29" s="23"/>
      <c r="C29" s="63" t="str">
        <f>+B4</f>
        <v>xxx</v>
      </c>
      <c r="D29" s="23"/>
      <c r="E29" s="61"/>
      <c r="F29" s="23"/>
      <c r="G29" s="23"/>
      <c r="H29" s="23"/>
      <c r="I29" s="23"/>
      <c r="J29" s="62"/>
      <c r="M29" s="53"/>
    </row>
    <row r="30" spans="1:13" ht="16.5" customHeight="1" thickBot="1" x14ac:dyDescent="0.25">
      <c r="A30" s="60" t="s">
        <v>121</v>
      </c>
      <c r="B30" s="23"/>
      <c r="C30" s="87" t="s">
        <v>122</v>
      </c>
      <c r="D30" s="23"/>
      <c r="E30" s="61"/>
      <c r="F30" s="23"/>
      <c r="G30" s="23"/>
      <c r="H30" s="88"/>
      <c r="I30" s="88"/>
      <c r="J30" s="89"/>
      <c r="M30" s="53"/>
    </row>
    <row r="31" spans="1:13" ht="16.5" customHeight="1" x14ac:dyDescent="0.2">
      <c r="A31" s="90" t="s">
        <v>123</v>
      </c>
      <c r="B31" s="91"/>
      <c r="C31" s="91"/>
      <c r="D31" s="91" t="s">
        <v>124</v>
      </c>
      <c r="E31" s="92" t="s">
        <v>125</v>
      </c>
      <c r="F31" s="91"/>
      <c r="G31" s="91"/>
      <c r="H31" s="91" t="s">
        <v>126</v>
      </c>
      <c r="I31" s="91"/>
      <c r="J31" s="93"/>
      <c r="M31" s="53"/>
    </row>
    <row r="32" spans="1:13" ht="16.5" customHeight="1" x14ac:dyDescent="0.2">
      <c r="A32" s="94"/>
      <c r="B32" s="95"/>
      <c r="C32" s="95"/>
      <c r="D32" s="95"/>
      <c r="E32" s="96"/>
      <c r="F32" s="95"/>
      <c r="G32" s="95"/>
      <c r="H32" s="95"/>
      <c r="I32" s="95"/>
      <c r="J32" s="95"/>
      <c r="M32" s="53"/>
    </row>
    <row r="33" spans="1:13" ht="16.5" customHeight="1" x14ac:dyDescent="0.2">
      <c r="A33" s="94"/>
      <c r="B33" s="95"/>
      <c r="C33" s="95"/>
      <c r="D33" s="95"/>
      <c r="E33" s="96"/>
      <c r="F33" s="95"/>
      <c r="G33" s="95"/>
      <c r="H33" s="95"/>
      <c r="I33" s="95"/>
      <c r="J33" s="95"/>
      <c r="M33" s="53"/>
    </row>
    <row r="34" spans="1:13" ht="16.5" customHeight="1" x14ac:dyDescent="0.2">
      <c r="A34" s="94"/>
      <c r="B34" s="95"/>
      <c r="C34" s="95"/>
      <c r="D34" s="95"/>
      <c r="E34" s="96"/>
      <c r="F34" s="95"/>
      <c r="G34" s="95"/>
      <c r="H34" s="95"/>
      <c r="I34" s="95"/>
      <c r="J34" s="95"/>
      <c r="M34" s="53"/>
    </row>
    <row r="35" spans="1:13" ht="16.5" customHeight="1" thickBot="1" x14ac:dyDescent="0.25">
      <c r="A35" s="97"/>
      <c r="B35" s="98"/>
      <c r="C35" s="98"/>
      <c r="D35" s="98"/>
      <c r="E35" s="99"/>
      <c r="F35" s="98"/>
      <c r="G35" s="98"/>
      <c r="H35" s="98"/>
      <c r="I35" s="98"/>
      <c r="J35" s="98"/>
      <c r="M35" s="53"/>
    </row>
    <row r="36" spans="1:13" ht="16.5" customHeight="1" x14ac:dyDescent="0.2">
      <c r="A36" s="55" t="s">
        <v>79</v>
      </c>
      <c r="B36" s="56" t="str">
        <f>+B$1</f>
        <v>xxx</v>
      </c>
      <c r="C36" s="57"/>
      <c r="D36" s="57"/>
      <c r="E36" s="58"/>
      <c r="F36" s="57"/>
      <c r="G36" s="57" t="s">
        <v>80</v>
      </c>
      <c r="H36" s="57"/>
      <c r="I36" s="56" t="str">
        <f>+I1</f>
        <v>Marzo</v>
      </c>
      <c r="J36" s="59">
        <f>+J$1</f>
        <v>2020</v>
      </c>
      <c r="M36" s="53"/>
    </row>
    <row r="37" spans="1:13" ht="16.5" customHeight="1" x14ac:dyDescent="0.2">
      <c r="A37" s="60" t="s">
        <v>81</v>
      </c>
      <c r="B37" s="23" t="s">
        <v>82</v>
      </c>
      <c r="C37" s="23"/>
      <c r="D37" s="23"/>
      <c r="E37" s="61"/>
      <c r="F37" s="23"/>
      <c r="G37" s="23"/>
      <c r="H37" s="23"/>
      <c r="I37" s="23"/>
      <c r="J37" s="62"/>
      <c r="M37" s="53"/>
    </row>
    <row r="38" spans="1:13" ht="16.5" customHeight="1" x14ac:dyDescent="0.2">
      <c r="A38" s="60" t="s">
        <v>83</v>
      </c>
      <c r="B38" s="19" t="str">
        <f>+B$3</f>
        <v>xxx</v>
      </c>
      <c r="C38" s="23"/>
      <c r="D38" s="23"/>
      <c r="E38" s="61"/>
      <c r="F38" s="23"/>
      <c r="G38" s="23"/>
      <c r="H38" s="23"/>
      <c r="I38" s="23"/>
      <c r="J38" s="62"/>
      <c r="M38" s="53"/>
    </row>
    <row r="39" spans="1:13" ht="16.5" customHeight="1" x14ac:dyDescent="0.2">
      <c r="A39" s="60" t="s">
        <v>84</v>
      </c>
      <c r="B39" s="23" t="str">
        <f>+B4</f>
        <v>xxx</v>
      </c>
      <c r="C39" s="23"/>
      <c r="D39" s="23"/>
      <c r="E39" s="61"/>
      <c r="F39" s="23"/>
      <c r="G39" s="23" t="s">
        <v>85</v>
      </c>
      <c r="H39" s="23" t="s">
        <v>86</v>
      </c>
      <c r="I39" s="23"/>
      <c r="J39" s="62"/>
      <c r="M39" s="53"/>
    </row>
    <row r="40" spans="1:13" ht="16.5" customHeight="1" x14ac:dyDescent="0.2">
      <c r="A40" s="64"/>
      <c r="B40" s="23"/>
      <c r="C40" s="65"/>
      <c r="D40" s="65"/>
      <c r="E40" s="66"/>
      <c r="F40" s="65"/>
      <c r="G40" s="65" t="s">
        <v>87</v>
      </c>
      <c r="H40" s="65" t="s">
        <v>88</v>
      </c>
      <c r="I40" s="65"/>
      <c r="J40" s="67"/>
      <c r="M40" s="53"/>
    </row>
    <row r="41" spans="1:13" ht="16.5" customHeight="1" x14ac:dyDescent="0.2">
      <c r="A41" s="68" t="s">
        <v>89</v>
      </c>
      <c r="B41" s="69" t="s">
        <v>5</v>
      </c>
      <c r="C41" s="69"/>
      <c r="D41" s="69"/>
      <c r="E41" s="70" t="s">
        <v>3</v>
      </c>
      <c r="F41" s="69"/>
      <c r="G41" s="69" t="s">
        <v>90</v>
      </c>
      <c r="H41" s="69"/>
      <c r="I41" s="69"/>
      <c r="J41" s="71"/>
      <c r="M41" s="53"/>
    </row>
    <row r="42" spans="1:13" ht="16.5" customHeight="1" x14ac:dyDescent="0.2">
      <c r="A42" s="60" t="str">
        <f>+A7</f>
        <v>xx</v>
      </c>
      <c r="B42" s="100" t="str">
        <f>+B7</f>
        <v>xxx</v>
      </c>
      <c r="C42" s="23"/>
      <c r="D42" s="23"/>
      <c r="E42" s="101" t="str">
        <f>+E7</f>
        <v>xx</v>
      </c>
      <c r="F42" s="100"/>
      <c r="G42" s="100" t="str">
        <f>+G7</f>
        <v>PRIMARIO</v>
      </c>
      <c r="H42" s="23"/>
      <c r="I42" s="23"/>
      <c r="J42" s="62"/>
      <c r="M42" s="53"/>
    </row>
    <row r="43" spans="1:13" ht="16.5" customHeight="1" x14ac:dyDescent="0.2">
      <c r="A43" s="68" t="s">
        <v>127</v>
      </c>
      <c r="B43" s="69"/>
      <c r="C43" s="69" t="s">
        <v>93</v>
      </c>
      <c r="D43" s="69"/>
      <c r="E43" s="70" t="s">
        <v>94</v>
      </c>
      <c r="F43" s="69"/>
      <c r="G43" s="69" t="s">
        <v>95</v>
      </c>
      <c r="H43" s="69"/>
      <c r="I43" s="69"/>
      <c r="J43" s="71"/>
      <c r="M43" s="53"/>
    </row>
    <row r="44" spans="1:13" ht="16.5" customHeight="1" x14ac:dyDescent="0.2">
      <c r="A44" s="60"/>
      <c r="B44" s="23" t="str">
        <f>+B9</f>
        <v>No docente</v>
      </c>
      <c r="C44" s="100" t="str">
        <f>+C9</f>
        <v>ADMINIST.2º</v>
      </c>
      <c r="D44" s="23"/>
      <c r="E44" s="102">
        <f>+E9</f>
        <v>34043</v>
      </c>
      <c r="F44" s="23"/>
      <c r="G44" s="100" t="str">
        <f>+G9</f>
        <v>No docente</v>
      </c>
      <c r="H44" s="23"/>
      <c r="I44" s="23"/>
      <c r="J44" s="62"/>
      <c r="M44" s="53"/>
    </row>
    <row r="45" spans="1:13" ht="16.5" customHeight="1" x14ac:dyDescent="0.2">
      <c r="A45" s="123" t="s">
        <v>96</v>
      </c>
      <c r="B45" s="124"/>
      <c r="C45" s="124"/>
      <c r="D45" s="124"/>
      <c r="E45" s="124"/>
      <c r="F45" s="125" t="s">
        <v>97</v>
      </c>
      <c r="G45" s="125"/>
      <c r="H45" s="125"/>
      <c r="I45" s="125"/>
      <c r="J45" s="126"/>
      <c r="M45" s="53"/>
    </row>
    <row r="46" spans="1:13" ht="16.5" customHeight="1" thickBot="1" x14ac:dyDescent="0.25">
      <c r="A46" s="103" t="s">
        <v>98</v>
      </c>
      <c r="B46" s="104" t="s">
        <v>99</v>
      </c>
      <c r="C46" s="104"/>
      <c r="D46" s="104" t="s">
        <v>100</v>
      </c>
      <c r="E46" s="104" t="s">
        <v>101</v>
      </c>
      <c r="F46" s="104" t="s">
        <v>98</v>
      </c>
      <c r="G46" s="104" t="s">
        <v>98</v>
      </c>
      <c r="H46" s="104" t="s">
        <v>102</v>
      </c>
      <c r="I46" s="104"/>
      <c r="J46" s="105" t="s">
        <v>103</v>
      </c>
      <c r="M46" s="53"/>
    </row>
    <row r="47" spans="1:13" ht="16.5" customHeight="1" x14ac:dyDescent="0.2">
      <c r="A47" s="106">
        <v>1</v>
      </c>
      <c r="B47" s="107" t="s">
        <v>104</v>
      </c>
      <c r="C47" s="107"/>
      <c r="D47" s="108">
        <f t="shared" ref="D47:E55" si="0">+D12</f>
        <v>13874.446</v>
      </c>
      <c r="E47" s="109"/>
      <c r="F47" s="107">
        <v>200</v>
      </c>
      <c r="G47" s="107" t="s">
        <v>105</v>
      </c>
      <c r="H47" s="107"/>
      <c r="I47" s="107"/>
      <c r="J47" s="110">
        <f t="shared" ref="J47:J52" si="1">+J12</f>
        <v>4108.4606494303134</v>
      </c>
      <c r="M47" s="53"/>
    </row>
    <row r="48" spans="1:13" ht="16.5" customHeight="1" x14ac:dyDescent="0.2">
      <c r="A48" s="60">
        <v>19</v>
      </c>
      <c r="B48" s="23" t="str">
        <f>+B13</f>
        <v>Titulo</v>
      </c>
      <c r="C48" s="23"/>
      <c r="D48" s="20">
        <f t="shared" si="0"/>
        <v>693.72230000000002</v>
      </c>
      <c r="E48" s="61"/>
      <c r="F48" s="23">
        <v>218</v>
      </c>
      <c r="G48" s="23" t="s">
        <v>106</v>
      </c>
      <c r="H48" s="23"/>
      <c r="I48" s="23"/>
      <c r="J48" s="83">
        <f t="shared" si="1"/>
        <v>0</v>
      </c>
      <c r="M48" s="53"/>
    </row>
    <row r="49" spans="1:13" ht="16.5" customHeight="1" x14ac:dyDescent="0.2">
      <c r="A49" s="60">
        <v>47</v>
      </c>
      <c r="B49" s="23" t="str">
        <f t="shared" ref="B49:B58" si="2">+B14</f>
        <v xml:space="preserve">Antigüedad </v>
      </c>
      <c r="C49" s="23"/>
      <c r="D49" s="20">
        <f t="shared" si="0"/>
        <v>10267.090039999999</v>
      </c>
      <c r="E49" s="61"/>
      <c r="F49" s="23">
        <v>240</v>
      </c>
      <c r="G49" s="23" t="s">
        <v>107</v>
      </c>
      <c r="H49" s="23"/>
      <c r="I49" s="23"/>
      <c r="J49" s="83">
        <f t="shared" si="1"/>
        <v>2179.5831539999999</v>
      </c>
      <c r="M49" s="53"/>
    </row>
    <row r="50" spans="1:13" ht="16.5" customHeight="1" x14ac:dyDescent="0.2">
      <c r="A50" s="60">
        <v>21</v>
      </c>
      <c r="B50" s="23" t="str">
        <f t="shared" si="2"/>
        <v>Zona - Radio</v>
      </c>
      <c r="C50" s="23"/>
      <c r="D50" s="20">
        <f t="shared" si="0"/>
        <v>0</v>
      </c>
      <c r="E50" s="61"/>
      <c r="F50" s="23">
        <v>241</v>
      </c>
      <c r="G50" s="23" t="s">
        <v>109</v>
      </c>
      <c r="H50" s="23"/>
      <c r="I50" s="23"/>
      <c r="J50" s="83">
        <f t="shared" si="1"/>
        <v>1769.1935810943935</v>
      </c>
      <c r="M50" s="53"/>
    </row>
    <row r="51" spans="1:13" ht="16.5" customHeight="1" x14ac:dyDescent="0.2">
      <c r="A51" s="60">
        <v>144</v>
      </c>
      <c r="B51" s="23" t="str">
        <f t="shared" si="2"/>
        <v>Presentismo</v>
      </c>
      <c r="C51" s="23"/>
      <c r="D51" s="20">
        <f t="shared" si="0"/>
        <v>1387.4446</v>
      </c>
      <c r="E51" s="61"/>
      <c r="F51" s="23">
        <v>590</v>
      </c>
      <c r="G51" s="23" t="s">
        <v>111</v>
      </c>
      <c r="H51" s="23"/>
      <c r="I51" s="23" t="str">
        <f>+I16</f>
        <v>NO</v>
      </c>
      <c r="J51" s="83">
        <f t="shared" si="1"/>
        <v>0</v>
      </c>
      <c r="M51" s="53"/>
    </row>
    <row r="52" spans="1:13" ht="16.5" customHeight="1" x14ac:dyDescent="0.2">
      <c r="A52" s="60">
        <v>79</v>
      </c>
      <c r="B52" s="23" t="str">
        <f t="shared" si="2"/>
        <v>Adicional Colegio</v>
      </c>
      <c r="C52" s="23"/>
      <c r="D52" s="20">
        <f t="shared" si="0"/>
        <v>9683.2117289819998</v>
      </c>
      <c r="E52" s="61"/>
      <c r="F52" s="23">
        <v>999</v>
      </c>
      <c r="G52" s="23" t="str">
        <f>+G17</f>
        <v>Beneficio Decreto 561/19</v>
      </c>
      <c r="H52" s="23"/>
      <c r="I52" s="23"/>
      <c r="J52" s="83">
        <f t="shared" si="1"/>
        <v>0</v>
      </c>
      <c r="M52" s="53"/>
    </row>
    <row r="53" spans="1:13" ht="16.5" customHeight="1" x14ac:dyDescent="0.2">
      <c r="A53" s="60">
        <v>888</v>
      </c>
      <c r="B53" s="23" t="str">
        <f t="shared" si="2"/>
        <v>Decreto 14/2020</v>
      </c>
      <c r="C53" s="23"/>
      <c r="D53" s="20">
        <f t="shared" si="0"/>
        <v>1443.7275985663082</v>
      </c>
      <c r="E53" s="61"/>
      <c r="F53" s="23"/>
      <c r="G53" s="23"/>
      <c r="H53" s="23"/>
      <c r="I53" s="23"/>
      <c r="J53" s="83"/>
      <c r="M53" s="53"/>
    </row>
    <row r="54" spans="1:13" ht="16.5" customHeight="1" x14ac:dyDescent="0.2">
      <c r="A54" s="60">
        <v>71</v>
      </c>
      <c r="B54" s="23" t="str">
        <f t="shared" si="2"/>
        <v>Adicional no remunerativo R.219/2020</v>
      </c>
      <c r="C54" s="23"/>
      <c r="D54" s="20"/>
      <c r="E54" s="20">
        <f t="shared" si="0"/>
        <v>18655.169999999998</v>
      </c>
      <c r="F54" s="23"/>
      <c r="G54" s="23"/>
      <c r="H54" s="23"/>
      <c r="I54" s="23"/>
      <c r="J54" s="62"/>
      <c r="M54" s="53"/>
    </row>
    <row r="55" spans="1:13" ht="16.5" customHeight="1" x14ac:dyDescent="0.2">
      <c r="A55" s="60">
        <v>999</v>
      </c>
      <c r="B55" s="23" t="str">
        <f t="shared" si="2"/>
        <v>Ajuste paritario mes ant</v>
      </c>
      <c r="C55" s="23"/>
      <c r="D55" s="20">
        <f t="shared" si="0"/>
        <v>0</v>
      </c>
      <c r="E55" s="61"/>
      <c r="F55" s="23"/>
      <c r="G55" s="23"/>
      <c r="H55" s="23"/>
      <c r="I55" s="23"/>
      <c r="J55" s="62"/>
      <c r="M55" s="53"/>
    </row>
    <row r="56" spans="1:13" ht="16.5" customHeight="1" x14ac:dyDescent="0.2">
      <c r="A56" s="60">
        <v>1300</v>
      </c>
      <c r="B56" s="23"/>
      <c r="C56" s="23"/>
      <c r="D56" s="23"/>
      <c r="E56" s="49"/>
      <c r="F56" s="23"/>
      <c r="G56" s="23"/>
      <c r="H56" s="23"/>
      <c r="I56" s="23"/>
      <c r="J56" s="62"/>
      <c r="M56" s="53"/>
    </row>
    <row r="57" spans="1:13" ht="16.5" customHeight="1" x14ac:dyDescent="0.2">
      <c r="A57" s="60">
        <v>101</v>
      </c>
      <c r="B57" s="23" t="str">
        <f t="shared" si="2"/>
        <v>Salario Familiar</v>
      </c>
      <c r="C57" s="23"/>
      <c r="D57" s="23"/>
      <c r="E57" s="49">
        <f>+E22</f>
        <v>0</v>
      </c>
      <c r="F57" s="23"/>
      <c r="G57" s="23"/>
      <c r="H57" s="23"/>
      <c r="I57" s="23"/>
      <c r="J57" s="62"/>
      <c r="M57" s="53"/>
    </row>
    <row r="58" spans="1:13" ht="16.5" customHeight="1" x14ac:dyDescent="0.2">
      <c r="A58" s="60">
        <v>102</v>
      </c>
      <c r="B58" s="23" t="str">
        <f t="shared" si="2"/>
        <v>Ayuda escolar</v>
      </c>
      <c r="C58" s="23"/>
      <c r="D58" s="23"/>
      <c r="E58" s="49">
        <f>+E23</f>
        <v>0</v>
      </c>
      <c r="F58" s="23"/>
      <c r="G58" s="23"/>
      <c r="H58" s="23"/>
      <c r="I58" s="23"/>
      <c r="J58" s="62"/>
      <c r="M58" s="53"/>
    </row>
    <row r="59" spans="1:13" ht="16.5" customHeight="1" x14ac:dyDescent="0.2">
      <c r="A59" s="60"/>
      <c r="B59" s="23"/>
      <c r="C59" s="23"/>
      <c r="D59" s="23"/>
      <c r="E59" s="49"/>
      <c r="F59" s="23"/>
      <c r="G59" s="23"/>
      <c r="H59" s="23"/>
      <c r="I59" s="23"/>
      <c r="J59" s="62"/>
      <c r="M59" s="53"/>
    </row>
    <row r="60" spans="1:13" ht="16.5" customHeight="1" thickBot="1" x14ac:dyDescent="0.25">
      <c r="A60" s="111"/>
      <c r="B60" s="88"/>
      <c r="C60" s="88"/>
      <c r="D60" s="88"/>
      <c r="E60" s="112"/>
      <c r="F60" s="88"/>
      <c r="G60" s="88"/>
      <c r="H60" s="88"/>
      <c r="I60" s="88"/>
      <c r="J60" s="89"/>
      <c r="M60" s="53"/>
    </row>
    <row r="61" spans="1:13" ht="16.5" customHeight="1" x14ac:dyDescent="0.2">
      <c r="A61" s="60"/>
      <c r="B61" s="23" t="s">
        <v>117</v>
      </c>
      <c r="C61" s="23"/>
      <c r="D61" s="20">
        <f>+SUM(D47:D60)</f>
        <v>37349.642267548305</v>
      </c>
      <c r="E61" s="49">
        <f>+SUM(E47:E60)</f>
        <v>18655.169999999998</v>
      </c>
      <c r="F61" s="23"/>
      <c r="G61" s="23" t="s">
        <v>117</v>
      </c>
      <c r="H61" s="23"/>
      <c r="I61" s="23"/>
      <c r="J61" s="83">
        <f>+SUM(J47:J60)</f>
        <v>8057.2373845247066</v>
      </c>
      <c r="M61" s="53"/>
    </row>
    <row r="62" spans="1:13" ht="16.5" customHeight="1" x14ac:dyDescent="0.2">
      <c r="A62" s="68"/>
      <c r="B62" s="69" t="s">
        <v>118</v>
      </c>
      <c r="C62" s="69"/>
      <c r="D62" s="69"/>
      <c r="E62" s="70"/>
      <c r="F62" s="69"/>
      <c r="G62" s="69"/>
      <c r="H62" s="69"/>
      <c r="I62" s="69"/>
      <c r="J62" s="85">
        <f>+D61+E61-J61</f>
        <v>47947.574883023597</v>
      </c>
      <c r="M62" s="53"/>
    </row>
    <row r="63" spans="1:13" ht="16.5" customHeight="1" x14ac:dyDescent="0.2">
      <c r="A63" s="60"/>
      <c r="B63" s="86" t="s">
        <v>119</v>
      </c>
      <c r="C63" s="23" t="str">
        <f>+C28</f>
        <v>CUARENTA Y SIETE MIL NOVECIENTOS CUARENTA Y SIETE C/57/100</v>
      </c>
      <c r="D63" s="23"/>
      <c r="E63" s="61"/>
      <c r="F63" s="23"/>
      <c r="H63" s="23"/>
      <c r="I63" s="23"/>
      <c r="J63" s="62"/>
      <c r="M63" s="53"/>
    </row>
    <row r="64" spans="1:13" ht="16.5" customHeight="1" x14ac:dyDescent="0.2">
      <c r="A64" s="60" t="s">
        <v>120</v>
      </c>
      <c r="B64" s="23"/>
      <c r="C64" s="61" t="str">
        <f>+B39</f>
        <v>xxx</v>
      </c>
      <c r="D64" s="23"/>
      <c r="E64" s="61"/>
      <c r="F64" s="23"/>
      <c r="G64" s="23" t="s">
        <v>128</v>
      </c>
      <c r="H64" s="23"/>
      <c r="I64" s="23"/>
      <c r="J64" s="62"/>
      <c r="M64" s="53"/>
    </row>
    <row r="65" spans="1:16" ht="16.5" customHeight="1" thickBot="1" x14ac:dyDescent="0.25">
      <c r="A65" s="60" t="s">
        <v>121</v>
      </c>
      <c r="B65" s="23"/>
      <c r="C65" s="87" t="str">
        <f>+C30</f>
        <v xml:space="preserve"> 1-4-2020</v>
      </c>
      <c r="D65" s="23"/>
      <c r="E65" s="61"/>
      <c r="F65" s="23"/>
      <c r="G65" s="23"/>
      <c r="H65" s="88"/>
      <c r="I65" s="88"/>
      <c r="J65" s="89"/>
      <c r="M65" s="53"/>
    </row>
    <row r="66" spans="1:16" ht="16.5" customHeight="1" thickBot="1" x14ac:dyDescent="0.25">
      <c r="A66" s="113" t="str">
        <f>+A31</f>
        <v>Ult. Dep. Jubilatorio: 10/3/2020</v>
      </c>
      <c r="B66" s="114"/>
      <c r="C66" s="114"/>
      <c r="D66" s="114" t="s">
        <v>124</v>
      </c>
      <c r="E66" s="115" t="str">
        <f>+E31</f>
        <v xml:space="preserve"> Febrero 2020</v>
      </c>
      <c r="F66" s="114"/>
      <c r="G66" s="114"/>
      <c r="H66" s="114" t="s">
        <v>129</v>
      </c>
      <c r="I66" s="114"/>
      <c r="J66" s="116"/>
      <c r="M66" s="53"/>
    </row>
    <row r="67" spans="1:16" ht="16.5" customHeight="1" thickBot="1" x14ac:dyDescent="0.25">
      <c r="E67" s="118"/>
      <c r="M67" s="53"/>
    </row>
    <row r="68" spans="1:16" ht="16.5" customHeight="1" x14ac:dyDescent="0.2">
      <c r="A68" s="55" t="s">
        <v>79</v>
      </c>
      <c r="B68" s="56" t="s">
        <v>133</v>
      </c>
      <c r="C68" s="57"/>
      <c r="D68" s="57"/>
      <c r="E68" s="58"/>
      <c r="F68" s="57"/>
      <c r="G68" s="57" t="s">
        <v>80</v>
      </c>
      <c r="H68" s="57"/>
      <c r="I68" s="56">
        <f>+[1]primaria!F72</f>
        <v>0</v>
      </c>
      <c r="J68" s="59">
        <v>2020</v>
      </c>
      <c r="M68" s="53"/>
      <c r="P68" s="17">
        <v>1</v>
      </c>
    </row>
    <row r="69" spans="1:16" ht="16.5" customHeight="1" x14ac:dyDescent="0.2">
      <c r="A69" s="60" t="s">
        <v>81</v>
      </c>
      <c r="B69" s="23" t="s">
        <v>82</v>
      </c>
      <c r="C69" s="23"/>
      <c r="D69" s="23"/>
      <c r="E69" s="61"/>
      <c r="F69" s="23"/>
      <c r="G69" s="23"/>
      <c r="H69" s="23"/>
      <c r="I69" s="23"/>
      <c r="J69" s="62"/>
      <c r="M69" s="53"/>
    </row>
    <row r="70" spans="1:16" ht="16.5" customHeight="1" x14ac:dyDescent="0.2">
      <c r="A70" s="60" t="s">
        <v>83</v>
      </c>
      <c r="B70" s="19" t="s">
        <v>133</v>
      </c>
      <c r="C70" s="23"/>
      <c r="D70" s="23"/>
      <c r="E70" s="61"/>
      <c r="F70" s="23"/>
      <c r="G70" s="23"/>
      <c r="H70" s="23"/>
      <c r="I70" s="23"/>
      <c r="J70" s="62"/>
      <c r="M70" s="53"/>
    </row>
    <row r="71" spans="1:16" ht="16.5" customHeight="1" x14ac:dyDescent="0.2">
      <c r="A71" s="60" t="s">
        <v>84</v>
      </c>
      <c r="B71" s="63" t="s">
        <v>133</v>
      </c>
      <c r="C71" s="23"/>
      <c r="D71" s="23"/>
      <c r="E71" s="61"/>
      <c r="F71" s="23"/>
      <c r="G71" s="23" t="s">
        <v>85</v>
      </c>
      <c r="H71" s="23" t="s">
        <v>86</v>
      </c>
      <c r="I71" s="23"/>
      <c r="J71" s="62"/>
      <c r="M71" s="53"/>
    </row>
    <row r="72" spans="1:16" ht="16.5" customHeight="1" x14ac:dyDescent="0.2">
      <c r="A72" s="64"/>
      <c r="B72" s="65"/>
      <c r="C72" s="65"/>
      <c r="D72" s="65"/>
      <c r="E72" s="66"/>
      <c r="F72" s="65"/>
      <c r="G72" s="65" t="s">
        <v>87</v>
      </c>
      <c r="H72" s="65" t="s">
        <v>88</v>
      </c>
      <c r="I72" s="65"/>
      <c r="J72" s="67"/>
      <c r="M72" s="53"/>
    </row>
    <row r="73" spans="1:16" ht="16.5" customHeight="1" x14ac:dyDescent="0.2">
      <c r="A73" s="68" t="s">
        <v>89</v>
      </c>
      <c r="B73" s="69" t="s">
        <v>5</v>
      </c>
      <c r="C73" s="69"/>
      <c r="D73" s="69"/>
      <c r="E73" s="70" t="s">
        <v>3</v>
      </c>
      <c r="F73" s="69"/>
      <c r="G73" s="69" t="s">
        <v>90</v>
      </c>
      <c r="H73" s="69"/>
      <c r="I73" s="69"/>
      <c r="J73" s="71"/>
      <c r="M73" s="53"/>
    </row>
    <row r="74" spans="1:16" ht="16.5" customHeight="1" x14ac:dyDescent="0.2">
      <c r="A74" s="72" t="s">
        <v>134</v>
      </c>
      <c r="B74" s="19" t="s">
        <v>133</v>
      </c>
      <c r="C74" s="23"/>
      <c r="D74" s="23"/>
      <c r="E74" s="73" t="str">
        <f>+A74</f>
        <v>xx</v>
      </c>
      <c r="F74" s="23"/>
      <c r="G74" s="19" t="s">
        <v>91</v>
      </c>
      <c r="H74" s="23"/>
      <c r="I74" s="23"/>
      <c r="J74" s="62"/>
      <c r="M74" s="53"/>
    </row>
    <row r="75" spans="1:16" ht="16.5" customHeight="1" x14ac:dyDescent="0.2">
      <c r="A75" s="68" t="s">
        <v>92</v>
      </c>
      <c r="B75" s="69"/>
      <c r="C75" s="69" t="s">
        <v>93</v>
      </c>
      <c r="D75" s="69"/>
      <c r="E75" s="70" t="s">
        <v>94</v>
      </c>
      <c r="F75" s="69"/>
      <c r="G75" s="69" t="s">
        <v>95</v>
      </c>
      <c r="H75" s="69"/>
      <c r="I75" s="69"/>
      <c r="J75" s="71"/>
      <c r="M75" s="53"/>
    </row>
    <row r="76" spans="1:16" ht="16.5" customHeight="1" x14ac:dyDescent="0.2">
      <c r="A76" s="72">
        <f>+[1]primaria!G75</f>
        <v>0</v>
      </c>
      <c r="B76" s="74" t="s">
        <v>135</v>
      </c>
      <c r="C76" s="19">
        <f>+planilla!F75</f>
        <v>0</v>
      </c>
      <c r="D76" s="23"/>
      <c r="E76" s="75">
        <f>+planilla!E75</f>
        <v>0</v>
      </c>
      <c r="F76" s="23"/>
      <c r="G76" s="19" t="str">
        <f>+B76</f>
        <v>No docente</v>
      </c>
      <c r="H76" s="23"/>
      <c r="I76" s="23"/>
      <c r="J76" s="62"/>
      <c r="M76" s="53"/>
    </row>
    <row r="77" spans="1:16" ht="16.5" customHeight="1" x14ac:dyDescent="0.2">
      <c r="A77" s="123" t="s">
        <v>96</v>
      </c>
      <c r="B77" s="124"/>
      <c r="C77" s="124"/>
      <c r="D77" s="124"/>
      <c r="E77" s="124"/>
      <c r="F77" s="125" t="s">
        <v>97</v>
      </c>
      <c r="G77" s="125"/>
      <c r="H77" s="125"/>
      <c r="I77" s="125"/>
      <c r="J77" s="126"/>
      <c r="M77" s="53"/>
    </row>
    <row r="78" spans="1:16" ht="16.5" customHeight="1" x14ac:dyDescent="0.2">
      <c r="A78" s="76" t="s">
        <v>98</v>
      </c>
      <c r="B78" s="77" t="s">
        <v>99</v>
      </c>
      <c r="C78" s="77"/>
      <c r="D78" s="77" t="s">
        <v>100</v>
      </c>
      <c r="E78" s="77" t="s">
        <v>101</v>
      </c>
      <c r="F78" s="77" t="s">
        <v>98</v>
      </c>
      <c r="G78" s="77" t="s">
        <v>98</v>
      </c>
      <c r="H78" s="77" t="s">
        <v>102</v>
      </c>
      <c r="I78" s="77"/>
      <c r="J78" s="78" t="s">
        <v>103</v>
      </c>
      <c r="M78" s="53"/>
    </row>
    <row r="79" spans="1:16" ht="16.5" customHeight="1" x14ac:dyDescent="0.2">
      <c r="A79" s="79">
        <v>1</v>
      </c>
      <c r="B79" s="80" t="s">
        <v>104</v>
      </c>
      <c r="C79" s="80"/>
      <c r="D79" s="81">
        <f>+planilla!K9</f>
        <v>9720.4784516129039</v>
      </c>
      <c r="E79" s="81"/>
      <c r="F79" s="80">
        <v>200</v>
      </c>
      <c r="G79" s="80" t="s">
        <v>105</v>
      </c>
      <c r="H79" s="80"/>
      <c r="I79" s="80"/>
      <c r="J79" s="82">
        <f>+D93*0.11</f>
        <v>1320.0058496344088</v>
      </c>
      <c r="M79" s="53"/>
    </row>
    <row r="80" spans="1:16" ht="16.5" customHeight="1" x14ac:dyDescent="0.2">
      <c r="A80" s="60">
        <v>19</v>
      </c>
      <c r="B80" s="23" t="s">
        <v>136</v>
      </c>
      <c r="C80" s="23"/>
      <c r="D80" s="20">
        <f>+planilla!M9</f>
        <v>0</v>
      </c>
      <c r="E80" s="61"/>
      <c r="F80" s="23">
        <v>218</v>
      </c>
      <c r="G80" s="23" t="s">
        <v>106</v>
      </c>
      <c r="H80" s="23"/>
      <c r="I80" s="23"/>
      <c r="J80" s="83"/>
      <c r="M80" s="53"/>
    </row>
    <row r="81" spans="1:13" ht="16.5" customHeight="1" x14ac:dyDescent="0.2">
      <c r="A81" s="60">
        <v>47</v>
      </c>
      <c r="B81" s="23" t="s">
        <v>130</v>
      </c>
      <c r="C81" s="23"/>
      <c r="D81" s="20">
        <f>+planilla!L9</f>
        <v>0</v>
      </c>
      <c r="E81" s="61"/>
      <c r="F81" s="23">
        <v>240</v>
      </c>
      <c r="G81" s="23" t="s">
        <v>107</v>
      </c>
      <c r="H81" s="23"/>
      <c r="I81" s="23"/>
      <c r="J81" s="83">
        <f>+planilla!AD9</f>
        <v>981.32067000000006</v>
      </c>
      <c r="M81" s="53"/>
    </row>
    <row r="82" spans="1:13" ht="16.5" customHeight="1" x14ac:dyDescent="0.2">
      <c r="A82" s="60">
        <v>21</v>
      </c>
      <c r="B82" s="23" t="s">
        <v>108</v>
      </c>
      <c r="C82" s="23"/>
      <c r="D82" s="20"/>
      <c r="E82" s="61"/>
      <c r="F82" s="23">
        <v>241</v>
      </c>
      <c r="G82" s="23" t="s">
        <v>109</v>
      </c>
      <c r="H82" s="23"/>
      <c r="I82" s="23"/>
      <c r="J82" s="83">
        <f>+planilla!AC9</f>
        <v>568.42357161290317</v>
      </c>
      <c r="M82" s="53"/>
    </row>
    <row r="83" spans="1:13" ht="16.5" customHeight="1" x14ac:dyDescent="0.2">
      <c r="A83" s="60">
        <v>144</v>
      </c>
      <c r="B83" s="23" t="s">
        <v>110</v>
      </c>
      <c r="C83" s="23"/>
      <c r="D83" s="20">
        <f>+planilla!N9</f>
        <v>972.04784516129041</v>
      </c>
      <c r="E83" s="61"/>
      <c r="F83" s="23">
        <v>590</v>
      </c>
      <c r="G83" s="23" t="s">
        <v>111</v>
      </c>
      <c r="H83" s="23"/>
      <c r="I83" s="23" t="s">
        <v>112</v>
      </c>
      <c r="J83" s="83">
        <f>IF(I83="SI",D93*0.02,0)</f>
        <v>0</v>
      </c>
      <c r="M83" s="53"/>
    </row>
    <row r="84" spans="1:13" ht="16.5" customHeight="1" x14ac:dyDescent="0.2">
      <c r="A84" s="60">
        <v>79</v>
      </c>
      <c r="B84" s="23" t="s">
        <v>131</v>
      </c>
      <c r="C84" s="23"/>
      <c r="D84" s="20">
        <f>+planilla!O9</f>
        <v>0</v>
      </c>
      <c r="E84" s="61"/>
      <c r="F84" s="23">
        <v>999</v>
      </c>
      <c r="G84" s="23" t="s">
        <v>113</v>
      </c>
      <c r="H84" s="23"/>
      <c r="I84" s="23"/>
      <c r="J84" s="83">
        <f>+[1]primaria!AK9</f>
        <v>0</v>
      </c>
      <c r="M84" s="53"/>
    </row>
    <row r="85" spans="1:13" ht="16.5" customHeight="1" x14ac:dyDescent="0.2">
      <c r="A85" s="60">
        <v>888</v>
      </c>
      <c r="B85" s="23" t="s">
        <v>137</v>
      </c>
      <c r="C85" s="23"/>
      <c r="D85" s="20">
        <f>+planilla!P9</f>
        <v>1307.5268817204301</v>
      </c>
      <c r="E85" s="61"/>
      <c r="F85" s="23"/>
      <c r="G85" s="23"/>
      <c r="H85" s="23"/>
      <c r="I85" s="23"/>
      <c r="J85" s="83"/>
      <c r="M85" s="53"/>
    </row>
    <row r="86" spans="1:13" ht="16.5" customHeight="1" x14ac:dyDescent="0.2">
      <c r="A86" s="60">
        <v>71</v>
      </c>
      <c r="B86" s="23" t="s">
        <v>138</v>
      </c>
      <c r="C86" s="23"/>
      <c r="D86" s="20"/>
      <c r="E86" s="49">
        <f>+planilla!AA9</f>
        <v>5993.7100000000009</v>
      </c>
      <c r="F86" s="23"/>
      <c r="G86" s="23"/>
      <c r="H86" s="23"/>
      <c r="I86" s="23"/>
      <c r="J86" s="62"/>
      <c r="M86" s="53"/>
    </row>
    <row r="87" spans="1:13" ht="16.5" customHeight="1" x14ac:dyDescent="0.2">
      <c r="A87" s="60">
        <v>999</v>
      </c>
      <c r="B87" s="23" t="s">
        <v>114</v>
      </c>
      <c r="C87" s="23"/>
      <c r="D87" s="20">
        <f>+[1]primaria!T9</f>
        <v>0</v>
      </c>
      <c r="E87" s="61"/>
      <c r="F87" s="23"/>
      <c r="G87" s="23"/>
      <c r="H87" s="23"/>
      <c r="I87" s="23"/>
      <c r="J87" s="62"/>
      <c r="M87" s="53"/>
    </row>
    <row r="88" spans="1:13" ht="16.5" customHeight="1" x14ac:dyDescent="0.2">
      <c r="A88" s="60"/>
      <c r="B88" s="23"/>
      <c r="C88" s="23"/>
      <c r="D88" s="23"/>
      <c r="E88" s="49"/>
      <c r="F88" s="23"/>
      <c r="G88" s="23"/>
      <c r="H88" s="23"/>
      <c r="I88" s="23"/>
      <c r="J88" s="62"/>
      <c r="M88" s="53"/>
    </row>
    <row r="89" spans="1:13" ht="16.5" customHeight="1" x14ac:dyDescent="0.2">
      <c r="A89" s="60">
        <v>101</v>
      </c>
      <c r="B89" s="23" t="s">
        <v>115</v>
      </c>
      <c r="C89" s="23"/>
      <c r="D89" s="23"/>
      <c r="E89" s="49"/>
      <c r="F89" s="23"/>
      <c r="G89" s="23"/>
      <c r="H89" s="23"/>
      <c r="I89" s="23"/>
      <c r="J89" s="62"/>
      <c r="M89" s="53"/>
    </row>
    <row r="90" spans="1:13" ht="16.5" customHeight="1" x14ac:dyDescent="0.2">
      <c r="A90" s="60">
        <v>102</v>
      </c>
      <c r="B90" s="23" t="s">
        <v>116</v>
      </c>
      <c r="C90" s="23"/>
      <c r="D90" s="23"/>
      <c r="E90" s="49"/>
      <c r="F90" s="23"/>
      <c r="G90" s="23"/>
      <c r="H90" s="23"/>
      <c r="I90" s="23"/>
      <c r="J90" s="62"/>
      <c r="M90" s="53"/>
    </row>
    <row r="91" spans="1:13" ht="16.5" customHeight="1" x14ac:dyDescent="0.2">
      <c r="A91" s="60"/>
      <c r="B91" s="23"/>
      <c r="C91" s="23"/>
      <c r="D91" s="23"/>
      <c r="E91" s="49"/>
      <c r="F91" s="23"/>
      <c r="G91" s="23"/>
      <c r="H91" s="23"/>
      <c r="I91" s="23"/>
      <c r="J91" s="62"/>
      <c r="M91" s="53"/>
    </row>
    <row r="92" spans="1:13" ht="16.5" customHeight="1" x14ac:dyDescent="0.2">
      <c r="A92" s="60"/>
      <c r="B92" s="23"/>
      <c r="C92" s="23"/>
      <c r="D92" s="23"/>
      <c r="E92" s="61"/>
      <c r="F92" s="23"/>
      <c r="G92" s="23"/>
      <c r="H92" s="23"/>
      <c r="I92" s="23"/>
      <c r="J92" s="62"/>
      <c r="M92" s="53"/>
    </row>
    <row r="93" spans="1:13" ht="16.5" customHeight="1" x14ac:dyDescent="0.2">
      <c r="A93" s="79"/>
      <c r="B93" s="80" t="s">
        <v>117</v>
      </c>
      <c r="C93" s="80"/>
      <c r="D93" s="81">
        <f>+SUM(D79:D92)</f>
        <v>12000.053178494625</v>
      </c>
      <c r="E93" s="84">
        <f>+SUM(E79:E92)</f>
        <v>5993.7100000000009</v>
      </c>
      <c r="F93" s="80"/>
      <c r="G93" s="80" t="s">
        <v>117</v>
      </c>
      <c r="H93" s="80"/>
      <c r="I93" s="80"/>
      <c r="J93" s="82">
        <f>+SUM(J79:J92)</f>
        <v>2869.7500912473124</v>
      </c>
      <c r="M93" s="53"/>
    </row>
    <row r="94" spans="1:13" ht="16.5" customHeight="1" x14ac:dyDescent="0.2">
      <c r="A94" s="68"/>
      <c r="B94" s="69" t="s">
        <v>118</v>
      </c>
      <c r="C94" s="69"/>
      <c r="D94" s="69"/>
      <c r="E94" s="70"/>
      <c r="F94" s="69"/>
      <c r="G94" s="69"/>
      <c r="H94" s="69"/>
      <c r="I94" s="69"/>
      <c r="J94" s="85">
        <f>+D93+E93-J93</f>
        <v>15124.013087247316</v>
      </c>
      <c r="L94" s="53">
        <f>+planilla!AI9</f>
        <v>15124.013087247315</v>
      </c>
      <c r="M94" s="53">
        <f>+J94-L94</f>
        <v>0</v>
      </c>
    </row>
    <row r="95" spans="1:13" ht="16.5" customHeight="1" x14ac:dyDescent="0.2">
      <c r="A95" s="60"/>
      <c r="B95" s="86" t="s">
        <v>119</v>
      </c>
      <c r="C95" s="23" t="s">
        <v>139</v>
      </c>
      <c r="D95" s="23"/>
      <c r="E95" s="61"/>
      <c r="F95" s="23"/>
      <c r="G95" s="23"/>
      <c r="H95" s="23"/>
      <c r="I95" s="23"/>
      <c r="J95" s="62"/>
      <c r="M95" s="53"/>
    </row>
    <row r="96" spans="1:13" ht="16.5" customHeight="1" x14ac:dyDescent="0.2">
      <c r="A96" s="60" t="s">
        <v>120</v>
      </c>
      <c r="B96" s="23"/>
      <c r="C96" s="63" t="str">
        <f>+B71</f>
        <v>xxx</v>
      </c>
      <c r="D96" s="23"/>
      <c r="E96" s="61"/>
      <c r="F96" s="23"/>
      <c r="G96" s="23"/>
      <c r="H96" s="23"/>
      <c r="I96" s="23"/>
      <c r="J96" s="62"/>
      <c r="M96" s="53"/>
    </row>
    <row r="97" spans="1:13" ht="16.5" customHeight="1" thickBot="1" x14ac:dyDescent="0.25">
      <c r="A97" s="60" t="s">
        <v>121</v>
      </c>
      <c r="B97" s="23"/>
      <c r="C97" s="87" t="s">
        <v>122</v>
      </c>
      <c r="D97" s="23"/>
      <c r="E97" s="61"/>
      <c r="F97" s="23"/>
      <c r="G97" s="23"/>
      <c r="H97" s="88"/>
      <c r="I97" s="88"/>
      <c r="J97" s="89"/>
      <c r="M97" s="53"/>
    </row>
    <row r="98" spans="1:13" ht="16.5" customHeight="1" x14ac:dyDescent="0.2">
      <c r="A98" s="90" t="s">
        <v>123</v>
      </c>
      <c r="B98" s="91"/>
      <c r="C98" s="91"/>
      <c r="D98" s="91" t="s">
        <v>124</v>
      </c>
      <c r="E98" s="92" t="s">
        <v>125</v>
      </c>
      <c r="F98" s="91"/>
      <c r="G98" s="91"/>
      <c r="H98" s="91" t="s">
        <v>126</v>
      </c>
      <c r="I98" s="91"/>
      <c r="J98" s="93"/>
      <c r="M98" s="53"/>
    </row>
    <row r="99" spans="1:13" ht="16.5" customHeight="1" x14ac:dyDescent="0.2">
      <c r="A99" s="94"/>
      <c r="B99" s="95"/>
      <c r="C99" s="95"/>
      <c r="D99" s="95"/>
      <c r="E99" s="96"/>
      <c r="F99" s="95"/>
      <c r="G99" s="95"/>
      <c r="H99" s="95"/>
      <c r="I99" s="95"/>
      <c r="J99" s="95"/>
      <c r="M99" s="53"/>
    </row>
    <row r="100" spans="1:13" ht="16.5" customHeight="1" x14ac:dyDescent="0.2">
      <c r="A100" s="94"/>
      <c r="B100" s="95"/>
      <c r="C100" s="95"/>
      <c r="D100" s="95"/>
      <c r="E100" s="96"/>
      <c r="F100" s="95"/>
      <c r="G100" s="95"/>
      <c r="H100" s="95"/>
      <c r="I100" s="95"/>
      <c r="J100" s="95"/>
      <c r="M100" s="53"/>
    </row>
    <row r="101" spans="1:13" ht="16.5" customHeight="1" x14ac:dyDescent="0.2">
      <c r="A101" s="94"/>
      <c r="B101" s="95"/>
      <c r="C101" s="95"/>
      <c r="D101" s="95"/>
      <c r="E101" s="96"/>
      <c r="F101" s="95"/>
      <c r="G101" s="95"/>
      <c r="H101" s="95"/>
      <c r="I101" s="95"/>
      <c r="J101" s="95"/>
      <c r="M101" s="53"/>
    </row>
    <row r="102" spans="1:13" ht="16.5" customHeight="1" thickBot="1" x14ac:dyDescent="0.25">
      <c r="A102" s="97"/>
      <c r="B102" s="98"/>
      <c r="C102" s="98"/>
      <c r="D102" s="98"/>
      <c r="E102" s="99"/>
      <c r="F102" s="98"/>
      <c r="G102" s="98"/>
      <c r="H102" s="98"/>
      <c r="I102" s="98"/>
      <c r="J102" s="98"/>
      <c r="M102" s="53"/>
    </row>
    <row r="103" spans="1:13" ht="16.5" customHeight="1" x14ac:dyDescent="0.2">
      <c r="A103" s="55" t="s">
        <v>79</v>
      </c>
      <c r="B103" s="56" t="str">
        <f>+B$1</f>
        <v>xxx</v>
      </c>
      <c r="C103" s="57"/>
      <c r="D103" s="57"/>
      <c r="E103" s="58"/>
      <c r="F103" s="57"/>
      <c r="G103" s="57" t="s">
        <v>80</v>
      </c>
      <c r="H103" s="57"/>
      <c r="I103" s="56">
        <f>+I68</f>
        <v>0</v>
      </c>
      <c r="J103" s="59">
        <f>+J$1</f>
        <v>2020</v>
      </c>
      <c r="M103" s="53"/>
    </row>
    <row r="104" spans="1:13" ht="16.5" customHeight="1" x14ac:dyDescent="0.2">
      <c r="A104" s="60" t="s">
        <v>81</v>
      </c>
      <c r="B104" s="23" t="s">
        <v>82</v>
      </c>
      <c r="C104" s="23"/>
      <c r="D104" s="23"/>
      <c r="E104" s="61"/>
      <c r="F104" s="23"/>
      <c r="G104" s="23"/>
      <c r="H104" s="23"/>
      <c r="I104" s="23"/>
      <c r="J104" s="62"/>
      <c r="M104" s="53"/>
    </row>
    <row r="105" spans="1:13" ht="16.5" customHeight="1" x14ac:dyDescent="0.2">
      <c r="A105" s="60" t="s">
        <v>83</v>
      </c>
      <c r="B105" s="19" t="str">
        <f>+B$3</f>
        <v>xxx</v>
      </c>
      <c r="C105" s="23"/>
      <c r="D105" s="23"/>
      <c r="E105" s="61"/>
      <c r="F105" s="23"/>
      <c r="G105" s="23"/>
      <c r="H105" s="23"/>
      <c r="I105" s="23"/>
      <c r="J105" s="62"/>
      <c r="M105" s="53"/>
    </row>
    <row r="106" spans="1:13" ht="16.5" customHeight="1" x14ac:dyDescent="0.2">
      <c r="A106" s="60" t="s">
        <v>84</v>
      </c>
      <c r="B106" s="23" t="str">
        <f>+B71</f>
        <v>xxx</v>
      </c>
      <c r="C106" s="23"/>
      <c r="D106" s="23"/>
      <c r="E106" s="61"/>
      <c r="F106" s="23"/>
      <c r="G106" s="23" t="s">
        <v>85</v>
      </c>
      <c r="H106" s="23" t="s">
        <v>86</v>
      </c>
      <c r="I106" s="23"/>
      <c r="J106" s="62"/>
      <c r="M106" s="53"/>
    </row>
    <row r="107" spans="1:13" ht="16.5" customHeight="1" x14ac:dyDescent="0.2">
      <c r="A107" s="64"/>
      <c r="B107" s="23"/>
      <c r="C107" s="65"/>
      <c r="D107" s="65"/>
      <c r="E107" s="66"/>
      <c r="F107" s="65"/>
      <c r="G107" s="65" t="s">
        <v>87</v>
      </c>
      <c r="H107" s="65" t="s">
        <v>88</v>
      </c>
      <c r="I107" s="65"/>
      <c r="J107" s="67"/>
      <c r="M107" s="53"/>
    </row>
    <row r="108" spans="1:13" ht="16.5" customHeight="1" x14ac:dyDescent="0.2">
      <c r="A108" s="68" t="s">
        <v>89</v>
      </c>
      <c r="B108" s="69" t="s">
        <v>5</v>
      </c>
      <c r="C108" s="69"/>
      <c r="D108" s="69"/>
      <c r="E108" s="70" t="s">
        <v>3</v>
      </c>
      <c r="F108" s="69"/>
      <c r="G108" s="69" t="s">
        <v>90</v>
      </c>
      <c r="H108" s="69"/>
      <c r="I108" s="69"/>
      <c r="J108" s="71"/>
      <c r="M108" s="53"/>
    </row>
    <row r="109" spans="1:13" ht="16.5" customHeight="1" x14ac:dyDescent="0.2">
      <c r="A109" s="60" t="str">
        <f>+A74</f>
        <v>xx</v>
      </c>
      <c r="B109" s="100" t="str">
        <f>+B74</f>
        <v>xxx</v>
      </c>
      <c r="C109" s="23"/>
      <c r="D109" s="23"/>
      <c r="E109" s="101" t="str">
        <f>+E74</f>
        <v>xx</v>
      </c>
      <c r="F109" s="100"/>
      <c r="G109" s="100" t="str">
        <f>+G74</f>
        <v>PRIMARIO</v>
      </c>
      <c r="H109" s="23"/>
      <c r="I109" s="23"/>
      <c r="J109" s="62"/>
      <c r="M109" s="53"/>
    </row>
    <row r="110" spans="1:13" ht="16.5" customHeight="1" x14ac:dyDescent="0.2">
      <c r="A110" s="68" t="s">
        <v>127</v>
      </c>
      <c r="B110" s="69"/>
      <c r="C110" s="69" t="s">
        <v>93</v>
      </c>
      <c r="D110" s="69"/>
      <c r="E110" s="70" t="s">
        <v>94</v>
      </c>
      <c r="F110" s="69"/>
      <c r="G110" s="69" t="s">
        <v>95</v>
      </c>
      <c r="H110" s="69"/>
      <c r="I110" s="69"/>
      <c r="J110" s="71"/>
      <c r="M110" s="53"/>
    </row>
    <row r="111" spans="1:13" ht="16.5" customHeight="1" x14ac:dyDescent="0.2">
      <c r="A111" s="60"/>
      <c r="B111" s="23" t="str">
        <f>+B76</f>
        <v>No docente</v>
      </c>
      <c r="C111" s="100">
        <f>+C76</f>
        <v>0</v>
      </c>
      <c r="D111" s="23"/>
      <c r="E111" s="102">
        <f>+E76</f>
        <v>0</v>
      </c>
      <c r="F111" s="23"/>
      <c r="G111" s="100" t="str">
        <f>+G76</f>
        <v>No docente</v>
      </c>
      <c r="H111" s="23"/>
      <c r="I111" s="23"/>
      <c r="J111" s="62"/>
      <c r="M111" s="53"/>
    </row>
    <row r="112" spans="1:13" ht="16.5" customHeight="1" x14ac:dyDescent="0.2">
      <c r="A112" s="123" t="s">
        <v>96</v>
      </c>
      <c r="B112" s="124"/>
      <c r="C112" s="124"/>
      <c r="D112" s="124"/>
      <c r="E112" s="124"/>
      <c r="F112" s="125" t="s">
        <v>97</v>
      </c>
      <c r="G112" s="125"/>
      <c r="H112" s="125"/>
      <c r="I112" s="125"/>
      <c r="J112" s="126"/>
      <c r="M112" s="53"/>
    </row>
    <row r="113" spans="1:13" ht="16.5" customHeight="1" thickBot="1" x14ac:dyDescent="0.25">
      <c r="A113" s="103" t="s">
        <v>98</v>
      </c>
      <c r="B113" s="104" t="s">
        <v>99</v>
      </c>
      <c r="C113" s="104"/>
      <c r="D113" s="104" t="s">
        <v>100</v>
      </c>
      <c r="E113" s="104" t="s">
        <v>101</v>
      </c>
      <c r="F113" s="104" t="s">
        <v>98</v>
      </c>
      <c r="G113" s="104" t="s">
        <v>98</v>
      </c>
      <c r="H113" s="104" t="s">
        <v>102</v>
      </c>
      <c r="I113" s="104"/>
      <c r="J113" s="105" t="s">
        <v>103</v>
      </c>
      <c r="M113" s="53"/>
    </row>
    <row r="114" spans="1:13" ht="16.5" customHeight="1" x14ac:dyDescent="0.2">
      <c r="A114" s="106">
        <v>1</v>
      </c>
      <c r="B114" s="107" t="s">
        <v>104</v>
      </c>
      <c r="C114" s="107"/>
      <c r="D114" s="108">
        <f t="shared" ref="D114" si="3">+D79</f>
        <v>9720.4784516129039</v>
      </c>
      <c r="E114" s="109"/>
      <c r="F114" s="107">
        <v>200</v>
      </c>
      <c r="G114" s="107" t="s">
        <v>105</v>
      </c>
      <c r="H114" s="107"/>
      <c r="I114" s="107"/>
      <c r="J114" s="110">
        <f t="shared" ref="J114:J119" si="4">+J79</f>
        <v>1320.0058496344088</v>
      </c>
      <c r="M114" s="53"/>
    </row>
    <row r="115" spans="1:13" ht="16.5" customHeight="1" x14ac:dyDescent="0.2">
      <c r="A115" s="60">
        <v>19</v>
      </c>
      <c r="B115" s="23" t="str">
        <f>+B80</f>
        <v>Titulo</v>
      </c>
      <c r="C115" s="23"/>
      <c r="D115" s="20">
        <f t="shared" ref="D115" si="5">+D80</f>
        <v>0</v>
      </c>
      <c r="E115" s="61"/>
      <c r="F115" s="23">
        <v>218</v>
      </c>
      <c r="G115" s="23" t="s">
        <v>106</v>
      </c>
      <c r="H115" s="23"/>
      <c r="I115" s="23"/>
      <c r="J115" s="83">
        <f t="shared" si="4"/>
        <v>0</v>
      </c>
      <c r="M115" s="53"/>
    </row>
    <row r="116" spans="1:13" ht="16.5" customHeight="1" x14ac:dyDescent="0.2">
      <c r="A116" s="60">
        <v>47</v>
      </c>
      <c r="B116" s="23" t="str">
        <f t="shared" ref="B116:B125" si="6">+B81</f>
        <v xml:space="preserve">Antigüedad </v>
      </c>
      <c r="C116" s="23"/>
      <c r="D116" s="20">
        <f t="shared" ref="D116" si="7">+D81</f>
        <v>0</v>
      </c>
      <c r="E116" s="61"/>
      <c r="F116" s="23">
        <v>240</v>
      </c>
      <c r="G116" s="23" t="s">
        <v>107</v>
      </c>
      <c r="H116" s="23"/>
      <c r="I116" s="23"/>
      <c r="J116" s="83">
        <f t="shared" si="4"/>
        <v>981.32067000000006</v>
      </c>
      <c r="M116" s="53"/>
    </row>
    <row r="117" spans="1:13" ht="16.5" customHeight="1" x14ac:dyDescent="0.2">
      <c r="A117" s="60">
        <v>21</v>
      </c>
      <c r="B117" s="23" t="str">
        <f t="shared" si="6"/>
        <v>Zona - Radio</v>
      </c>
      <c r="C117" s="23"/>
      <c r="D117" s="20">
        <f t="shared" ref="D117" si="8">+D82</f>
        <v>0</v>
      </c>
      <c r="E117" s="61"/>
      <c r="F117" s="23">
        <v>241</v>
      </c>
      <c r="G117" s="23" t="s">
        <v>109</v>
      </c>
      <c r="H117" s="23"/>
      <c r="I117" s="23"/>
      <c r="J117" s="83">
        <f t="shared" si="4"/>
        <v>568.42357161290317</v>
      </c>
      <c r="M117" s="53"/>
    </row>
    <row r="118" spans="1:13" ht="16.5" customHeight="1" x14ac:dyDescent="0.2">
      <c r="A118" s="60">
        <v>144</v>
      </c>
      <c r="B118" s="23" t="str">
        <f t="shared" si="6"/>
        <v>Presentismo</v>
      </c>
      <c r="C118" s="23"/>
      <c r="D118" s="20">
        <f t="shared" ref="D118" si="9">+D83</f>
        <v>972.04784516129041</v>
      </c>
      <c r="E118" s="61"/>
      <c r="F118" s="23">
        <v>590</v>
      </c>
      <c r="G118" s="23" t="s">
        <v>111</v>
      </c>
      <c r="H118" s="23"/>
      <c r="I118" s="23" t="str">
        <f>+I83</f>
        <v>NO</v>
      </c>
      <c r="J118" s="83">
        <f t="shared" si="4"/>
        <v>0</v>
      </c>
      <c r="M118" s="53"/>
    </row>
    <row r="119" spans="1:13" ht="16.5" customHeight="1" x14ac:dyDescent="0.2">
      <c r="A119" s="60">
        <v>79</v>
      </c>
      <c r="B119" s="23" t="str">
        <f t="shared" si="6"/>
        <v>Adicional Colegio</v>
      </c>
      <c r="C119" s="23"/>
      <c r="D119" s="20">
        <f t="shared" ref="D119" si="10">+D84</f>
        <v>0</v>
      </c>
      <c r="E119" s="61"/>
      <c r="F119" s="23">
        <v>999</v>
      </c>
      <c r="G119" s="23" t="str">
        <f>+G84</f>
        <v>Beneficio Decreto 561/19</v>
      </c>
      <c r="H119" s="23"/>
      <c r="I119" s="23"/>
      <c r="J119" s="83">
        <f t="shared" si="4"/>
        <v>0</v>
      </c>
      <c r="M119" s="53"/>
    </row>
    <row r="120" spans="1:13" ht="16.5" customHeight="1" x14ac:dyDescent="0.2">
      <c r="A120" s="60">
        <v>888</v>
      </c>
      <c r="B120" s="23" t="str">
        <f t="shared" si="6"/>
        <v>Decreto 14/2020</v>
      </c>
      <c r="C120" s="23"/>
      <c r="D120" s="20">
        <f t="shared" ref="D120" si="11">+D85</f>
        <v>1307.5268817204301</v>
      </c>
      <c r="E120" s="61"/>
      <c r="F120" s="23"/>
      <c r="G120" s="23"/>
      <c r="H120" s="23"/>
      <c r="I120" s="23"/>
      <c r="J120" s="83"/>
      <c r="M120" s="53"/>
    </row>
    <row r="121" spans="1:13" ht="16.5" customHeight="1" x14ac:dyDescent="0.2">
      <c r="A121" s="60">
        <v>71</v>
      </c>
      <c r="B121" s="23" t="str">
        <f t="shared" si="6"/>
        <v>Adicional no remunerativo R.219/2020</v>
      </c>
      <c r="C121" s="23"/>
      <c r="D121" s="20"/>
      <c r="E121" s="20">
        <f t="shared" ref="E121" si="12">+E86</f>
        <v>5993.7100000000009</v>
      </c>
      <c r="F121" s="23"/>
      <c r="G121" s="23"/>
      <c r="H121" s="23"/>
      <c r="I121" s="23"/>
      <c r="J121" s="62"/>
      <c r="M121" s="53"/>
    </row>
    <row r="122" spans="1:13" ht="16.5" customHeight="1" x14ac:dyDescent="0.2">
      <c r="A122" s="60">
        <v>999</v>
      </c>
      <c r="B122" s="23" t="str">
        <f t="shared" si="6"/>
        <v>Ajuste paritario mes ant</v>
      </c>
      <c r="C122" s="23"/>
      <c r="D122" s="20">
        <f t="shared" ref="D122" si="13">+D87</f>
        <v>0</v>
      </c>
      <c r="E122" s="61"/>
      <c r="F122" s="23"/>
      <c r="G122" s="23"/>
      <c r="H122" s="23"/>
      <c r="I122" s="23"/>
      <c r="J122" s="62"/>
      <c r="M122" s="53"/>
    </row>
    <row r="123" spans="1:13" ht="16.5" customHeight="1" x14ac:dyDescent="0.2">
      <c r="A123" s="60">
        <v>1300</v>
      </c>
      <c r="B123" s="23"/>
      <c r="C123" s="23"/>
      <c r="D123" s="23"/>
      <c r="E123" s="49"/>
      <c r="F123" s="23"/>
      <c r="G123" s="23"/>
      <c r="H123" s="23"/>
      <c r="I123" s="23"/>
      <c r="J123" s="62"/>
      <c r="M123" s="53"/>
    </row>
    <row r="124" spans="1:13" ht="16.5" customHeight="1" x14ac:dyDescent="0.2">
      <c r="A124" s="60">
        <v>101</v>
      </c>
      <c r="B124" s="23" t="str">
        <f t="shared" si="6"/>
        <v>Salario Familiar</v>
      </c>
      <c r="C124" s="23"/>
      <c r="D124" s="23"/>
      <c r="E124" s="49">
        <f>+E89</f>
        <v>0</v>
      </c>
      <c r="F124" s="23"/>
      <c r="G124" s="23"/>
      <c r="H124" s="23"/>
      <c r="I124" s="23"/>
      <c r="J124" s="62"/>
      <c r="M124" s="53"/>
    </row>
    <row r="125" spans="1:13" ht="16.5" customHeight="1" x14ac:dyDescent="0.2">
      <c r="A125" s="60">
        <v>102</v>
      </c>
      <c r="B125" s="23" t="str">
        <f t="shared" si="6"/>
        <v>Ayuda escolar</v>
      </c>
      <c r="C125" s="23"/>
      <c r="D125" s="23"/>
      <c r="E125" s="49">
        <f>+E90</f>
        <v>0</v>
      </c>
      <c r="F125" s="23"/>
      <c r="G125" s="23"/>
      <c r="H125" s="23"/>
      <c r="I125" s="23"/>
      <c r="J125" s="62"/>
      <c r="M125" s="53"/>
    </row>
    <row r="126" spans="1:13" ht="16.5" customHeight="1" x14ac:dyDescent="0.2">
      <c r="A126" s="60"/>
      <c r="B126" s="23"/>
      <c r="C126" s="23"/>
      <c r="D126" s="23"/>
      <c r="E126" s="49"/>
      <c r="F126" s="23"/>
      <c r="G126" s="23"/>
      <c r="H126" s="23"/>
      <c r="I126" s="23"/>
      <c r="J126" s="62"/>
      <c r="M126" s="53"/>
    </row>
    <row r="127" spans="1:13" ht="16.5" customHeight="1" thickBot="1" x14ac:dyDescent="0.25">
      <c r="A127" s="111"/>
      <c r="B127" s="88"/>
      <c r="C127" s="88"/>
      <c r="D127" s="88"/>
      <c r="E127" s="112"/>
      <c r="F127" s="88"/>
      <c r="G127" s="88"/>
      <c r="H127" s="88"/>
      <c r="I127" s="88"/>
      <c r="J127" s="89"/>
      <c r="M127" s="53"/>
    </row>
    <row r="128" spans="1:13" ht="16.5" customHeight="1" x14ac:dyDescent="0.2">
      <c r="A128" s="60"/>
      <c r="B128" s="23" t="s">
        <v>117</v>
      </c>
      <c r="C128" s="23"/>
      <c r="D128" s="20">
        <f>+SUM(D114:D127)</f>
        <v>12000.053178494625</v>
      </c>
      <c r="E128" s="49">
        <f>+SUM(E114:E127)</f>
        <v>5993.7100000000009</v>
      </c>
      <c r="F128" s="23"/>
      <c r="G128" s="23" t="s">
        <v>117</v>
      </c>
      <c r="H128" s="23"/>
      <c r="I128" s="23"/>
      <c r="J128" s="83">
        <f>+SUM(J114:J127)</f>
        <v>2869.7500912473124</v>
      </c>
      <c r="M128" s="53"/>
    </row>
    <row r="129" spans="1:13" ht="16.5" customHeight="1" x14ac:dyDescent="0.2">
      <c r="A129" s="68"/>
      <c r="B129" s="69" t="s">
        <v>118</v>
      </c>
      <c r="C129" s="69"/>
      <c r="D129" s="69"/>
      <c r="E129" s="70"/>
      <c r="F129" s="69"/>
      <c r="G129" s="69"/>
      <c r="H129" s="69"/>
      <c r="I129" s="69"/>
      <c r="J129" s="85">
        <f>+D128+E128-J128</f>
        <v>15124.013087247316</v>
      </c>
      <c r="M129" s="53"/>
    </row>
    <row r="130" spans="1:13" ht="16.5" customHeight="1" x14ac:dyDescent="0.2">
      <c r="A130" s="60"/>
      <c r="B130" s="86" t="s">
        <v>119</v>
      </c>
      <c r="C130" s="23" t="str">
        <f>+C95</f>
        <v>QUINCE MIL CIENTO VEINTICUATRO C/01/100</v>
      </c>
      <c r="D130" s="23"/>
      <c r="E130" s="61"/>
      <c r="F130" s="23"/>
      <c r="H130" s="23"/>
      <c r="I130" s="23"/>
      <c r="J130" s="62"/>
      <c r="M130" s="53"/>
    </row>
    <row r="131" spans="1:13" ht="16.5" customHeight="1" x14ac:dyDescent="0.2">
      <c r="A131" s="60" t="s">
        <v>120</v>
      </c>
      <c r="B131" s="23"/>
      <c r="C131" s="61" t="str">
        <f>+B106</f>
        <v>xxx</v>
      </c>
      <c r="D131" s="23"/>
      <c r="E131" s="61"/>
      <c r="F131" s="23"/>
      <c r="G131" s="23" t="s">
        <v>128</v>
      </c>
      <c r="H131" s="23"/>
      <c r="I131" s="23"/>
      <c r="J131" s="62"/>
      <c r="M131" s="53"/>
    </row>
    <row r="132" spans="1:13" ht="16.5" customHeight="1" thickBot="1" x14ac:dyDescent="0.25">
      <c r="A132" s="60" t="s">
        <v>121</v>
      </c>
      <c r="B132" s="23"/>
      <c r="C132" s="87" t="str">
        <f>+C97</f>
        <v xml:space="preserve"> 1-4-2020</v>
      </c>
      <c r="D132" s="23"/>
      <c r="E132" s="61"/>
      <c r="F132" s="23"/>
      <c r="G132" s="23"/>
      <c r="H132" s="88"/>
      <c r="I132" s="88"/>
      <c r="J132" s="89"/>
      <c r="M132" s="53"/>
    </row>
    <row r="133" spans="1:13" ht="16.5" customHeight="1" thickBot="1" x14ac:dyDescent="0.25">
      <c r="A133" s="113" t="str">
        <f>+A98</f>
        <v>Ult. Dep. Jubilatorio: 10/3/2020</v>
      </c>
      <c r="B133" s="114"/>
      <c r="C133" s="114"/>
      <c r="D133" s="114" t="s">
        <v>124</v>
      </c>
      <c r="E133" s="115" t="str">
        <f>+E98</f>
        <v xml:space="preserve"> Febrero 2020</v>
      </c>
      <c r="F133" s="114"/>
      <c r="G133" s="114"/>
      <c r="H133" s="114" t="s">
        <v>129</v>
      </c>
      <c r="I133" s="114"/>
      <c r="J133" s="116"/>
      <c r="M133" s="53"/>
    </row>
    <row r="134" spans="1:13" ht="16.5" customHeight="1" x14ac:dyDescent="0.2">
      <c r="E134" s="118"/>
      <c r="M134" s="53"/>
    </row>
  </sheetData>
  <mergeCells count="8">
    <mergeCell ref="A112:E112"/>
    <mergeCell ref="F112:J112"/>
    <mergeCell ref="A10:E10"/>
    <mergeCell ref="F10:J10"/>
    <mergeCell ref="A45:E45"/>
    <mergeCell ref="F45:J45"/>
    <mergeCell ref="A77:E77"/>
    <mergeCell ref="F77:J77"/>
  </mergeCells>
  <pageMargins left="0.86614173228346458" right="0.19685039370078741" top="0" bottom="0" header="0" footer="0.31496062992125984"/>
  <pageSetup paperSize="9" scale="78" fitToHeight="13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planilla</vt:lpstr>
      <vt:lpstr>RECIBOS</vt:lpstr>
      <vt:lpstr>RECIBOS!Área_de_impresión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sisi</cp:lastModifiedBy>
  <dcterms:created xsi:type="dcterms:W3CDTF">2020-03-28T17:27:14Z</dcterms:created>
  <dcterms:modified xsi:type="dcterms:W3CDTF">2020-03-30T19:50:34Z</dcterms:modified>
</cp:coreProperties>
</file>